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ESUPUESTO 2019\EJECUCIONES MENSUALES\FEBRERO\"/>
    </mc:Choice>
  </mc:AlternateContent>
  <bookViews>
    <workbookView xWindow="0" yWindow="0" windowWidth="15345" windowHeight="3960" firstSheet="1" activeTab="1"/>
  </bookViews>
  <sheets>
    <sheet name="ejecucion ingresos ENERO 19" sheetId="5" state="hidden" r:id="rId1"/>
    <sheet name="ejecucion ingresos FEBRER 1 (2" sheetId="40" r:id="rId2"/>
    <sheet name="ejecucion ingresos MARZO19" sheetId="39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40" l="1"/>
  <c r="I26" i="40"/>
  <c r="I24" i="40"/>
  <c r="I23" i="40"/>
  <c r="I22" i="40"/>
  <c r="I21" i="40"/>
  <c r="I19" i="40"/>
  <c r="I16" i="40"/>
  <c r="I13" i="40"/>
  <c r="I12" i="40"/>
  <c r="I11" i="40"/>
  <c r="I10" i="40"/>
  <c r="I9" i="40"/>
  <c r="I8" i="40"/>
  <c r="I22" i="5"/>
  <c r="I21" i="5"/>
  <c r="I20" i="5"/>
  <c r="I19" i="5"/>
  <c r="H9" i="39" l="1"/>
  <c r="H10" i="39"/>
  <c r="H26" i="39"/>
  <c r="H24" i="39"/>
  <c r="H22" i="39"/>
  <c r="H16" i="39"/>
  <c r="H19" i="39"/>
  <c r="H13" i="39"/>
  <c r="K27" i="40"/>
  <c r="D27" i="40"/>
  <c r="H26" i="40"/>
  <c r="L26" i="40" s="1"/>
  <c r="E26" i="40"/>
  <c r="F26" i="40" s="1"/>
  <c r="J26" i="40" s="1"/>
  <c r="L25" i="40"/>
  <c r="J25" i="40"/>
  <c r="H25" i="40"/>
  <c r="F25" i="40"/>
  <c r="H24" i="40"/>
  <c r="L24" i="40" s="1"/>
  <c r="F24" i="40"/>
  <c r="J24" i="40" s="1"/>
  <c r="K23" i="40"/>
  <c r="G23" i="40"/>
  <c r="H23" i="40" s="1"/>
  <c r="L23" i="40" s="1"/>
  <c r="D23" i="40"/>
  <c r="C23" i="40"/>
  <c r="L22" i="40"/>
  <c r="H22" i="40"/>
  <c r="E22" i="40"/>
  <c r="F22" i="40" s="1"/>
  <c r="J22" i="40" s="1"/>
  <c r="L21" i="40"/>
  <c r="H21" i="40"/>
  <c r="G21" i="40"/>
  <c r="E21" i="40"/>
  <c r="C21" i="40"/>
  <c r="F21" i="40" s="1"/>
  <c r="L20" i="40"/>
  <c r="H20" i="40"/>
  <c r="E20" i="40"/>
  <c r="F20" i="40" s="1"/>
  <c r="K19" i="40"/>
  <c r="K16" i="40" s="1"/>
  <c r="H19" i="40"/>
  <c r="L19" i="40" s="1"/>
  <c r="D19" i="40"/>
  <c r="C19" i="40"/>
  <c r="H18" i="40"/>
  <c r="L18" i="40" s="1"/>
  <c r="F18" i="40"/>
  <c r="J18" i="40" s="1"/>
  <c r="E18" i="40"/>
  <c r="H17" i="40"/>
  <c r="L17" i="40" s="1"/>
  <c r="E17" i="40"/>
  <c r="F17" i="40" s="1"/>
  <c r="J17" i="40" s="1"/>
  <c r="G16" i="40"/>
  <c r="H16" i="40" s="1"/>
  <c r="D16" i="40"/>
  <c r="H15" i="40"/>
  <c r="L15" i="40" s="1"/>
  <c r="E15" i="40"/>
  <c r="F15" i="40" s="1"/>
  <c r="J15" i="40" s="1"/>
  <c r="L14" i="40"/>
  <c r="H14" i="40"/>
  <c r="I14" i="40" s="1"/>
  <c r="E14" i="40"/>
  <c r="F14" i="40" s="1"/>
  <c r="J14" i="40" s="1"/>
  <c r="L13" i="40"/>
  <c r="H13" i="40"/>
  <c r="E13" i="40"/>
  <c r="F13" i="40" s="1"/>
  <c r="H12" i="40"/>
  <c r="L12" i="40" s="1"/>
  <c r="F12" i="40"/>
  <c r="J12" i="40" s="1"/>
  <c r="E12" i="40"/>
  <c r="G11" i="40"/>
  <c r="H11" i="40" s="1"/>
  <c r="E11" i="40"/>
  <c r="F11" i="40" s="1"/>
  <c r="C11" i="40"/>
  <c r="G10" i="40"/>
  <c r="H10" i="40" s="1"/>
  <c r="E10" i="40"/>
  <c r="E9" i="40"/>
  <c r="H8" i="40"/>
  <c r="E8" i="40"/>
  <c r="F8" i="40" s="1"/>
  <c r="L10" i="40" l="1"/>
  <c r="L16" i="40"/>
  <c r="L11" i="40"/>
  <c r="J8" i="40"/>
  <c r="J21" i="40"/>
  <c r="J13" i="40"/>
  <c r="J11" i="40"/>
  <c r="J20" i="40"/>
  <c r="I20" i="40"/>
  <c r="E27" i="40"/>
  <c r="G9" i="40"/>
  <c r="E23" i="40"/>
  <c r="F23" i="40" s="1"/>
  <c r="J23" i="40" s="1"/>
  <c r="I15" i="40"/>
  <c r="I17" i="40"/>
  <c r="L8" i="40"/>
  <c r="E19" i="40"/>
  <c r="E16" i="40" s="1"/>
  <c r="C16" i="40"/>
  <c r="G11" i="39"/>
  <c r="C10" i="40" l="1"/>
  <c r="F16" i="40"/>
  <c r="G27" i="40"/>
  <c r="H9" i="40"/>
  <c r="F19" i="40"/>
  <c r="H25" i="39"/>
  <c r="L25" i="39" s="1"/>
  <c r="K27" i="39"/>
  <c r="D27" i="39"/>
  <c r="E26" i="39"/>
  <c r="E23" i="39" s="1"/>
  <c r="F25" i="39"/>
  <c r="F24" i="39"/>
  <c r="K23" i="39"/>
  <c r="G23" i="39"/>
  <c r="H23" i="39" s="1"/>
  <c r="D23" i="39"/>
  <c r="C23" i="39"/>
  <c r="F23" i="39" s="1"/>
  <c r="E22" i="39"/>
  <c r="F22" i="39" s="1"/>
  <c r="G21" i="39"/>
  <c r="H21" i="39" s="1"/>
  <c r="E21" i="39"/>
  <c r="C21" i="39"/>
  <c r="E20" i="39"/>
  <c r="F20" i="39" s="1"/>
  <c r="K19" i="39"/>
  <c r="G16" i="39"/>
  <c r="D19" i="39"/>
  <c r="C19" i="39"/>
  <c r="E18" i="39"/>
  <c r="F18" i="39" s="1"/>
  <c r="E17" i="39"/>
  <c r="F17" i="39" s="1"/>
  <c r="K16" i="39"/>
  <c r="D16" i="39"/>
  <c r="E15" i="39"/>
  <c r="F15" i="39" s="1"/>
  <c r="E14" i="39"/>
  <c r="F14" i="39" s="1"/>
  <c r="E13" i="39"/>
  <c r="F13" i="39" s="1"/>
  <c r="E12" i="39"/>
  <c r="F12" i="39" s="1"/>
  <c r="E11" i="39"/>
  <c r="C11" i="39"/>
  <c r="F11" i="39" s="1"/>
  <c r="E10" i="39"/>
  <c r="E9" i="39"/>
  <c r="E8" i="39"/>
  <c r="E27" i="39" s="1"/>
  <c r="D27" i="5"/>
  <c r="F24" i="5"/>
  <c r="F25" i="5"/>
  <c r="J19" i="40" l="1"/>
  <c r="L9" i="40"/>
  <c r="L27" i="40" s="1"/>
  <c r="H27" i="40"/>
  <c r="J16" i="40"/>
  <c r="C9" i="40"/>
  <c r="F10" i="40"/>
  <c r="F21" i="39"/>
  <c r="J25" i="39"/>
  <c r="E19" i="39"/>
  <c r="E16" i="39" s="1"/>
  <c r="C16" i="39"/>
  <c r="C10" i="39" s="1"/>
  <c r="G10" i="39"/>
  <c r="G9" i="39" s="1"/>
  <c r="F26" i="39"/>
  <c r="F8" i="39"/>
  <c r="C27" i="40" l="1"/>
  <c r="F9" i="40"/>
  <c r="J10" i="40"/>
  <c r="F19" i="39"/>
  <c r="C9" i="39"/>
  <c r="F10" i="39"/>
  <c r="F16" i="39"/>
  <c r="J9" i="40" l="1"/>
  <c r="F27" i="40"/>
  <c r="C27" i="39"/>
  <c r="F9" i="39"/>
  <c r="F27" i="39" s="1"/>
  <c r="G27" i="39"/>
  <c r="J27" i="40" l="1"/>
  <c r="J25" i="5"/>
  <c r="L25" i="5"/>
  <c r="C23" i="5" l="1"/>
  <c r="H18" i="5" l="1"/>
  <c r="H18" i="39" s="1"/>
  <c r="L18" i="39" l="1"/>
  <c r="J18" i="39"/>
  <c r="H12" i="5"/>
  <c r="H12" i="39" s="1"/>
  <c r="H13" i="5"/>
  <c r="H14" i="5"/>
  <c r="H14" i="39" s="1"/>
  <c r="H15" i="5"/>
  <c r="H15" i="39" s="1"/>
  <c r="H17" i="5"/>
  <c r="H17" i="39" s="1"/>
  <c r="H22" i="5"/>
  <c r="H24" i="5"/>
  <c r="H8" i="5"/>
  <c r="H8" i="39" s="1"/>
  <c r="H26" i="5"/>
  <c r="H20" i="5"/>
  <c r="H20" i="39" s="1"/>
  <c r="L15" i="39" l="1"/>
  <c r="J15" i="39"/>
  <c r="I15" i="39"/>
  <c r="L14" i="39"/>
  <c r="I14" i="39"/>
  <c r="J14" i="39"/>
  <c r="L20" i="39"/>
  <c r="J20" i="39"/>
  <c r="I20" i="39"/>
  <c r="I13" i="39"/>
  <c r="L13" i="39"/>
  <c r="J13" i="39"/>
  <c r="L26" i="39"/>
  <c r="J26" i="39"/>
  <c r="J12" i="39"/>
  <c r="L12" i="39"/>
  <c r="I12" i="39"/>
  <c r="L22" i="39"/>
  <c r="I22" i="39"/>
  <c r="J22" i="39"/>
  <c r="L8" i="39"/>
  <c r="I8" i="39"/>
  <c r="J8" i="39"/>
  <c r="L17" i="39"/>
  <c r="I17" i="39"/>
  <c r="J17" i="39"/>
  <c r="L24" i="39"/>
  <c r="J24" i="39"/>
  <c r="K27" i="5"/>
  <c r="E26" i="5"/>
  <c r="F26" i="5" s="1"/>
  <c r="K23" i="5"/>
  <c r="D23" i="5"/>
  <c r="E22" i="5"/>
  <c r="G21" i="5"/>
  <c r="H21" i="5" s="1"/>
  <c r="E21" i="5"/>
  <c r="C21" i="5"/>
  <c r="F21" i="5" s="1"/>
  <c r="E20" i="5"/>
  <c r="K19" i="5"/>
  <c r="K16" i="5" s="1"/>
  <c r="G19" i="5"/>
  <c r="D19" i="5"/>
  <c r="C19" i="5"/>
  <c r="E18" i="5"/>
  <c r="F18" i="5" s="1"/>
  <c r="E17" i="5"/>
  <c r="D16" i="5"/>
  <c r="E15" i="5"/>
  <c r="E14" i="5"/>
  <c r="E13" i="5"/>
  <c r="E12" i="5"/>
  <c r="G11" i="5"/>
  <c r="H11" i="5" s="1"/>
  <c r="H11" i="39" s="1"/>
  <c r="E11" i="5"/>
  <c r="C11" i="5"/>
  <c r="E10" i="5"/>
  <c r="E9" i="5"/>
  <c r="E8" i="5"/>
  <c r="E27" i="5" l="1"/>
  <c r="F8" i="5"/>
  <c r="F13" i="5"/>
  <c r="I13" i="5" s="1"/>
  <c r="F15" i="5"/>
  <c r="I15" i="5" s="1"/>
  <c r="F20" i="5"/>
  <c r="F11" i="5"/>
  <c r="F17" i="5"/>
  <c r="I17" i="5" s="1"/>
  <c r="F14" i="5"/>
  <c r="I14" i="5" s="1"/>
  <c r="I21" i="39"/>
  <c r="L21" i="39"/>
  <c r="J21" i="39"/>
  <c r="L11" i="39"/>
  <c r="J11" i="39"/>
  <c r="I11" i="39"/>
  <c r="F22" i="5"/>
  <c r="F12" i="5"/>
  <c r="I12" i="5" s="1"/>
  <c r="C16" i="5"/>
  <c r="E19" i="5"/>
  <c r="F19" i="5" s="1"/>
  <c r="E23" i="5"/>
  <c r="F23" i="5" s="1"/>
  <c r="H19" i="5"/>
  <c r="G16" i="5"/>
  <c r="H16" i="5" s="1"/>
  <c r="E16" i="5"/>
  <c r="G23" i="5"/>
  <c r="H23" i="5" s="1"/>
  <c r="J23" i="39" l="1"/>
  <c r="L23" i="39"/>
  <c r="L19" i="39"/>
  <c r="J19" i="39"/>
  <c r="I19" i="39"/>
  <c r="L16" i="39"/>
  <c r="J16" i="39"/>
  <c r="I16" i="39"/>
  <c r="C10" i="5"/>
  <c r="F10" i="5" s="1"/>
  <c r="F16" i="5"/>
  <c r="C9" i="5"/>
  <c r="F9" i="5" s="1"/>
  <c r="F27" i="5" s="1"/>
  <c r="I16" i="5"/>
  <c r="L26" i="5"/>
  <c r="J26" i="5"/>
  <c r="G10" i="5"/>
  <c r="H10" i="5" s="1"/>
  <c r="J10" i="39" l="1"/>
  <c r="L10" i="39"/>
  <c r="I10" i="39"/>
  <c r="C27" i="5"/>
  <c r="J24" i="5"/>
  <c r="L24" i="5"/>
  <c r="G9" i="5"/>
  <c r="H9" i="5" s="1"/>
  <c r="L9" i="39" l="1"/>
  <c r="L27" i="39" s="1"/>
  <c r="I9" i="39"/>
  <c r="J9" i="39"/>
  <c r="H27" i="39"/>
  <c r="G27" i="5"/>
  <c r="J27" i="39" l="1"/>
  <c r="I27" i="39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J20" i="5"/>
  <c r="L20" i="5"/>
  <c r="L18" i="5"/>
  <c r="J18" i="5"/>
  <c r="L13" i="5" l="1"/>
  <c r="J13" i="5"/>
  <c r="J14" i="5"/>
  <c r="L14" i="5"/>
  <c r="L21" i="5"/>
  <c r="J21" i="5"/>
  <c r="L19" i="5"/>
  <c r="J19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<sst xmlns="http://schemas.openxmlformats.org/spreadsheetml/2006/main" count="146" uniqueCount="53">
  <si>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</si>
  <si>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</si>
  <si>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</si>
  <si>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</si>
  <si>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</si>
  <si>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</si>
  <si>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</si>
  <si>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</si>
  <si>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</si>
  <si>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</si>
  <si>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</si>
  <si>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</si>
  <si>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</si>
  <si>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</si>
  <si>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</si>
  <si>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</si>
  <si>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</si>
  <si>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</si>
  <si>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212 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</si>
  <si>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</si>
  <si>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</si>
  <si>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</si>
  <si>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</si>
  <si>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</si>
  <si>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</si>
  <si>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</si>
  <si>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</si>
  <si>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</si>
  <si>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</si>
  <si>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</si>
  <si>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</si>
  <si>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 xml:space="preserve">  21204</t>
  </si>
  <si>
    <t>RENTAS CONTRACTUALES</t>
  </si>
  <si>
    <t xml:space="preserve">  2120499</t>
  </si>
  <si>
    <t xml:space="preserve">              SUBGERENTE DE GESTIÓN CORPORATIVA</t>
  </si>
  <si>
    <t xml:space="preserve">                                      GERENTE GENERAL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</si>
  <si>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</si>
  <si>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</si>
  <si>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</si>
  <si>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</si>
  <si>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</si>
  <si>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</si>
  <si>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CARLOS ARTURO PÉREZ DÍAZ</t>
  </si>
  <si>
    <t>GESTOR SENIOR 3 - PRESUPUESTO (E.)</t>
  </si>
  <si>
    <t>LINA MARGARITA AMADOR VILLANEDA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</si>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</sst>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 applyAlignment="1">
      <alignment horizontal="right"/>
    </xf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90" zoomScaleNormal="90" workbookViewId="0">
      <selection activeCell="I27" sqref="I27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8" customWidth="1"/>
  </cols>
  <sheetData>
    <row r="1" spans="1:12" ht="15.75" x14ac:dyDescent="0.25">
      <c r="A1" s="95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ht="15.75" x14ac:dyDescent="0.25">
      <c r="A2" s="98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15.7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1" t="s">
        <v>0</v>
      </c>
      <c r="B6" s="102"/>
      <c r="C6" s="103" t="s">
        <v>1</v>
      </c>
      <c r="D6" s="91" t="s">
        <v>2</v>
      </c>
      <c r="E6" s="92"/>
      <c r="F6" s="103" t="s">
        <v>3</v>
      </c>
      <c r="G6" s="91" t="s">
        <v>4</v>
      </c>
      <c r="H6" s="92"/>
      <c r="I6" s="105"/>
      <c r="J6" s="106"/>
      <c r="K6" s="106"/>
      <c r="L6" s="107"/>
    </row>
    <row r="7" spans="1:12" ht="60" x14ac:dyDescent="0.25">
      <c r="A7" s="4" t="s">
        <v>5</v>
      </c>
      <c r="B7" s="4" t="s">
        <v>6</v>
      </c>
      <c r="C7" s="104"/>
      <c r="D7" s="4" t="s">
        <v>7</v>
      </c>
      <c r="E7" s="4" t="s">
        <v>8</v>
      </c>
      <c r="F7" s="10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9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6">
        <v>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4">
        <v>0</v>
      </c>
      <c r="L9" s="14">
        <f t="shared" ref="L9:L26" si="5">+H9</f>
        <v>222875621</v>
      </c>
    </row>
    <row r="10" spans="1:12" x14ac:dyDescent="0.25">
      <c r="A10" s="46">
        <v>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4">
        <v>0</v>
      </c>
      <c r="L10" s="14">
        <f t="shared" si="5"/>
        <v>104874840</v>
      </c>
    </row>
    <row r="11" spans="1:12" x14ac:dyDescent="0.25">
      <c r="A11" s="46">
        <v>211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4">
        <v>0</v>
      </c>
      <c r="L11" s="14">
        <f t="shared" si="5"/>
        <v>91787220</v>
      </c>
    </row>
    <row r="12" spans="1:12" ht="16.5" customHeight="1" x14ac:dyDescent="0.25">
      <c r="A12" s="47">
        <v>21101</v>
      </c>
      <c r="B12" s="37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9">
        <v>0</v>
      </c>
      <c r="H12" s="39">
        <f t="shared" si="4"/>
        <v>0</v>
      </c>
      <c r="I12" s="22">
        <f t="shared" si="0"/>
        <v>0</v>
      </c>
      <c r="J12" s="42">
        <f t="shared" si="1"/>
        <v>82085768000</v>
      </c>
      <c r="K12" s="40">
        <v>0</v>
      </c>
      <c r="L12" s="41">
        <f t="shared" si="5"/>
        <v>0</v>
      </c>
    </row>
    <row r="13" spans="1:12" x14ac:dyDescent="0.25">
      <c r="A13" s="47">
        <v>21102</v>
      </c>
      <c r="B13" s="38" t="s">
        <v>26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 t="shared" si="6"/>
        <v>0</v>
      </c>
      <c r="L16" s="14">
        <f t="shared" si="5"/>
        <v>13087620</v>
      </c>
    </row>
    <row r="17" spans="1:16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7">+F17-H17</f>
        <v>0</v>
      </c>
      <c r="K17" s="13">
        <v>0</v>
      </c>
      <c r="L17" s="17">
        <f t="shared" si="5"/>
        <v>0</v>
      </c>
    </row>
    <row r="18" spans="1:16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7"/>
        <v>0</v>
      </c>
      <c r="K18" s="13">
        <v>0</v>
      </c>
      <c r="L18" s="17">
        <f t="shared" si="5"/>
        <v>0</v>
      </c>
    </row>
    <row r="19" spans="1:16" x14ac:dyDescent="0.25">
      <c r="A19" s="46" t="s">
        <v>31</v>
      </c>
      <c r="B19" s="43" t="s">
        <v>32</v>
      </c>
      <c r="C19" s="12">
        <f>+C20</f>
        <v>3077119000</v>
      </c>
      <c r="D19" s="12">
        <f t="shared" ref="D19:K19" si="8">+D20</f>
        <v>0</v>
      </c>
      <c r="E19" s="12">
        <f t="shared" si="8"/>
        <v>0</v>
      </c>
      <c r="F19" s="12">
        <f t="shared" si="3"/>
        <v>3077119000</v>
      </c>
      <c r="G19" s="12">
        <f>+G20</f>
        <v>13087620</v>
      </c>
      <c r="H19" s="12">
        <f t="shared" si="4"/>
        <v>13087620</v>
      </c>
      <c r="I19" s="15">
        <f>+H19/F19</f>
        <v>4.253205677128509E-3</v>
      </c>
      <c r="J19" s="12">
        <f t="shared" si="7"/>
        <v>3064031380</v>
      </c>
      <c r="K19" s="12">
        <f t="shared" si="8"/>
        <v>0</v>
      </c>
      <c r="L19" s="14">
        <f t="shared" si="5"/>
        <v>13087620</v>
      </c>
    </row>
    <row r="20" spans="1:16" x14ac:dyDescent="0.25">
      <c r="A20" s="47" t="s">
        <v>33</v>
      </c>
      <c r="B20" s="38" t="s">
        <v>37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7"/>
        <v>3064031380</v>
      </c>
      <c r="K20" s="13">
        <v>0</v>
      </c>
      <c r="L20" s="17">
        <f t="shared" si="5"/>
        <v>13087620</v>
      </c>
    </row>
    <row r="21" spans="1:16" x14ac:dyDescent="0.25">
      <c r="A21" s="46">
        <v>22</v>
      </c>
      <c r="B21" s="11" t="s">
        <v>21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7"/>
        <v>31900000000</v>
      </c>
      <c r="K21" s="44">
        <v>0</v>
      </c>
      <c r="L21" s="14">
        <f t="shared" si="5"/>
        <v>0</v>
      </c>
    </row>
    <row r="22" spans="1:16" x14ac:dyDescent="0.25">
      <c r="A22" s="48">
        <v>224</v>
      </c>
      <c r="B22" s="18" t="s">
        <v>22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7"/>
        <v>31900000000</v>
      </c>
      <c r="K22" s="13">
        <v>0</v>
      </c>
      <c r="L22" s="17">
        <f t="shared" si="5"/>
        <v>0</v>
      </c>
    </row>
    <row r="23" spans="1:16" x14ac:dyDescent="0.25">
      <c r="A23" s="46">
        <v>23</v>
      </c>
      <c r="B23" s="11" t="s">
        <v>23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7"/>
        <v>441999219</v>
      </c>
      <c r="K23" s="12">
        <f t="shared" si="9"/>
        <v>0</v>
      </c>
      <c r="L23" s="14">
        <f t="shared" si="5"/>
        <v>118000781</v>
      </c>
    </row>
    <row r="24" spans="1:16" x14ac:dyDescent="0.25">
      <c r="A24" s="47">
        <v>232</v>
      </c>
      <c r="B24" s="37" t="s">
        <v>24</v>
      </c>
      <c r="C24" s="39">
        <v>460000000</v>
      </c>
      <c r="D24" s="39">
        <v>0</v>
      </c>
      <c r="E24" s="39">
        <v>0</v>
      </c>
      <c r="F24" s="39">
        <f t="shared" si="3"/>
        <v>460000000</v>
      </c>
      <c r="G24" s="39">
        <v>57885531</v>
      </c>
      <c r="H24" s="39">
        <f t="shared" si="4"/>
        <v>57885531</v>
      </c>
      <c r="I24" s="22">
        <v>0</v>
      </c>
      <c r="J24" s="39">
        <f t="shared" si="7"/>
        <v>402114469</v>
      </c>
      <c r="K24" s="40">
        <v>0</v>
      </c>
      <c r="L24" s="41">
        <f t="shared" si="5"/>
        <v>57885531</v>
      </c>
    </row>
    <row r="25" spans="1:16" hidden="1" x14ac:dyDescent="0.25">
      <c r="A25" s="47">
        <v>234</v>
      </c>
      <c r="B25" s="37" t="s">
        <v>41</v>
      </c>
      <c r="C25" s="39">
        <v>0</v>
      </c>
      <c r="D25" s="39">
        <v>0</v>
      </c>
      <c r="E25" s="39">
        <v>0</v>
      </c>
      <c r="F25" s="39">
        <f t="shared" si="3"/>
        <v>0</v>
      </c>
      <c r="G25" s="39">
        <v>0</v>
      </c>
      <c r="H25" s="39">
        <v>0</v>
      </c>
      <c r="I25" s="22">
        <v>0</v>
      </c>
      <c r="J25" s="39">
        <f t="shared" si="7"/>
        <v>0</v>
      </c>
      <c r="K25" s="40">
        <v>0</v>
      </c>
      <c r="L25" s="41">
        <f t="shared" si="5"/>
        <v>0</v>
      </c>
      <c r="P25" s="64"/>
    </row>
    <row r="26" spans="1:16" x14ac:dyDescent="0.25">
      <c r="A26" s="23">
        <v>239</v>
      </c>
      <c r="B26" s="24" t="s">
        <v>36</v>
      </c>
      <c r="C26" s="25">
        <v>100000000</v>
      </c>
      <c r="D26" s="25">
        <v>0</v>
      </c>
      <c r="E26" s="25">
        <f t="shared" si="2"/>
        <v>0</v>
      </c>
      <c r="F26" s="25">
        <f t="shared" si="3"/>
        <v>100000000</v>
      </c>
      <c r="G26" s="25">
        <v>60115250</v>
      </c>
      <c r="H26" s="25">
        <f t="shared" si="4"/>
        <v>60115250</v>
      </c>
      <c r="I26" s="22">
        <v>0</v>
      </c>
      <c r="J26" s="25">
        <f t="shared" si="7"/>
        <v>39884750</v>
      </c>
      <c r="K26" s="26">
        <v>0</v>
      </c>
      <c r="L26" s="27">
        <f t="shared" si="5"/>
        <v>60115250</v>
      </c>
    </row>
    <row r="27" spans="1:16" x14ac:dyDescent="0.25">
      <c r="A27" s="91" t="s">
        <v>25</v>
      </c>
      <c r="B27" s="92"/>
      <c r="C27" s="28">
        <f t="shared" ref="C27:G27" si="10">+C8+C9</f>
        <v>150877495000</v>
      </c>
      <c r="D27" s="28">
        <f t="shared" si="10"/>
        <v>0</v>
      </c>
      <c r="E27" s="28">
        <f t="shared" si="10"/>
        <v>0</v>
      </c>
      <c r="F27" s="28">
        <f t="shared" si="10"/>
        <v>150877495000</v>
      </c>
      <c r="G27" s="29">
        <f t="shared" si="10"/>
        <v>222875621</v>
      </c>
      <c r="H27" s="29">
        <f>+H8+H9</f>
        <v>222875621</v>
      </c>
      <c r="I27" s="30">
        <f>+H27/F27</f>
        <v>1.4771959264037358E-3</v>
      </c>
      <c r="J27" s="28">
        <f>+F27-H27</f>
        <v>150654619379</v>
      </c>
      <c r="K27" s="28">
        <f>+K8+K9</f>
        <v>0</v>
      </c>
      <c r="L27" s="28">
        <f>+L8+L9</f>
        <v>222875621</v>
      </c>
    </row>
    <row r="28" spans="1:16" x14ac:dyDescent="0.25">
      <c r="H28" s="31"/>
    </row>
    <row r="29" spans="1:16" x14ac:dyDescent="0.25">
      <c r="G29" s="32"/>
      <c r="H29" s="33"/>
      <c r="I29" s="54"/>
      <c r="L29" s="32"/>
      <c r="P29" s="64"/>
    </row>
    <row r="30" spans="1:16" x14ac:dyDescent="0.25">
      <c r="G30" s="32"/>
      <c r="H30" s="33"/>
      <c r="J30" s="32"/>
    </row>
    <row r="31" spans="1:16" x14ac:dyDescent="0.25">
      <c r="D31" s="32"/>
      <c r="E31" s="32"/>
      <c r="G31" s="32"/>
      <c r="H31" s="34"/>
      <c r="J31" s="32"/>
    </row>
    <row r="32" spans="1:16" x14ac:dyDescent="0.25">
      <c r="F32" s="34"/>
      <c r="G32" s="32"/>
      <c r="H32" s="32"/>
    </row>
    <row r="34" spans="1:12" x14ac:dyDescent="0.25">
      <c r="A34" s="55"/>
      <c r="B34" s="56" t="s">
        <v>42</v>
      </c>
      <c r="C34" s="55"/>
      <c r="D34" s="93" t="s">
        <v>39</v>
      </c>
      <c r="E34" s="93"/>
      <c r="F34" s="55"/>
      <c r="G34" s="93" t="s">
        <v>45</v>
      </c>
      <c r="H34" s="93"/>
      <c r="I34" s="93"/>
      <c r="J34" s="93" t="s">
        <v>44</v>
      </c>
      <c r="K34" s="93"/>
      <c r="L34" s="93"/>
    </row>
    <row r="35" spans="1:12" x14ac:dyDescent="0.25">
      <c r="B35" s="50" t="s">
        <v>43</v>
      </c>
      <c r="D35" s="94" t="s">
        <v>46</v>
      </c>
      <c r="E35" s="94"/>
      <c r="G35" s="57" t="s">
        <v>34</v>
      </c>
      <c r="H35" s="57"/>
      <c r="J35" s="108" t="s">
        <v>35</v>
      </c>
      <c r="K35" s="108"/>
      <c r="L35" s="108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  <mergeCell ref="J34:L34"/>
    <mergeCell ref="J35:L35"/>
    <mergeCell ref="G34:I34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55" orientation="landscape" horizontalDpi="4294967295" verticalDpi="4294967295" r:id="rId1"/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tabSelected="1" topLeftCell="E7" zoomScale="120" zoomScaleNormal="120" workbookViewId="0">
      <selection activeCell="G28" sqref="G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8" customWidth="1"/>
  </cols>
  <sheetData>
    <row r="1" spans="1:12" ht="15.75" x14ac:dyDescent="0.25">
      <c r="A1" s="95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ht="15.75" x14ac:dyDescent="0.25">
      <c r="A2" s="98" t="s">
        <v>48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15.75" x14ac:dyDescent="0.2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1" t="s">
        <v>0</v>
      </c>
      <c r="B6" s="102"/>
      <c r="C6" s="103" t="s">
        <v>1</v>
      </c>
      <c r="D6" s="91" t="s">
        <v>2</v>
      </c>
      <c r="E6" s="92"/>
      <c r="F6" s="103" t="s">
        <v>3</v>
      </c>
      <c r="G6" s="91" t="s">
        <v>4</v>
      </c>
      <c r="H6" s="92"/>
      <c r="I6" s="105"/>
      <c r="J6" s="106"/>
      <c r="K6" s="106"/>
      <c r="L6" s="107"/>
    </row>
    <row r="7" spans="1:12" ht="30" x14ac:dyDescent="0.25">
      <c r="A7" s="4" t="s">
        <v>5</v>
      </c>
      <c r="B7" s="4" t="s">
        <v>6</v>
      </c>
      <c r="C7" s="104"/>
      <c r="D7" s="4" t="s">
        <v>7</v>
      </c>
      <c r="E7" s="4" t="s">
        <v>8</v>
      </c>
      <c r="F7" s="10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3">
        <f>+G8+'ejecucion ingresos ENERO 19'!H8</f>
        <v>26821080848</v>
      </c>
      <c r="I8" s="49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6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4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4">
        <v>0</v>
      </c>
      <c r="L9" s="14">
        <f t="shared" ref="L9:L26" si="4">+H9</f>
        <v>9590307753</v>
      </c>
    </row>
    <row r="10" spans="1:12" x14ac:dyDescent="0.25">
      <c r="A10" s="46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4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4">
        <v>0</v>
      </c>
      <c r="L10" s="14">
        <f t="shared" si="4"/>
        <v>304467624</v>
      </c>
    </row>
    <row r="11" spans="1:12" x14ac:dyDescent="0.25">
      <c r="A11" s="46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4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4">
        <v>0</v>
      </c>
      <c r="L11" s="14">
        <f t="shared" si="4"/>
        <v>91787220</v>
      </c>
    </row>
    <row r="12" spans="1:12" ht="16.5" customHeight="1" x14ac:dyDescent="0.25">
      <c r="A12" s="47">
        <v>3210101</v>
      </c>
      <c r="B12" s="37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1">
        <v>0</v>
      </c>
      <c r="H12" s="85">
        <f>+G12+'ejecucion ingresos ENERO 19'!H12</f>
        <v>0</v>
      </c>
      <c r="I12" s="22">
        <f t="shared" si="0"/>
        <v>0</v>
      </c>
      <c r="J12" s="42">
        <f t="shared" si="1"/>
        <v>82085768000</v>
      </c>
      <c r="K12" s="40">
        <v>0</v>
      </c>
      <c r="L12" s="41">
        <f t="shared" si="4"/>
        <v>0</v>
      </c>
    </row>
    <row r="13" spans="1:12" x14ac:dyDescent="0.25">
      <c r="A13" s="47">
        <v>3210102</v>
      </c>
      <c r="B13" s="38" t="s">
        <v>26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6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7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7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6">
        <v>32102</v>
      </c>
      <c r="B16" s="43" t="s">
        <v>19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4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6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6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75" customFormat="1" x14ac:dyDescent="0.25">
      <c r="A19" s="47">
        <v>3210201</v>
      </c>
      <c r="B19" s="38" t="s">
        <v>32</v>
      </c>
      <c r="C19" s="72">
        <f>+C20</f>
        <v>3077119000</v>
      </c>
      <c r="D19" s="72">
        <f t="shared" ref="D19:K19" si="8">+D20</f>
        <v>0</v>
      </c>
      <c r="E19" s="72">
        <f t="shared" si="8"/>
        <v>0</v>
      </c>
      <c r="F19" s="72">
        <f t="shared" si="3"/>
        <v>3077119000</v>
      </c>
      <c r="G19" s="74">
        <v>199592784</v>
      </c>
      <c r="H19" s="88">
        <f>+G19+'ejecucion ingresos ENERO 19'!H19</f>
        <v>212680404</v>
      </c>
      <c r="I19" s="73">
        <f>+H19/F19</f>
        <v>6.9116730292198642E-2</v>
      </c>
      <c r="J19" s="72">
        <f t="shared" si="7"/>
        <v>2864438596</v>
      </c>
      <c r="K19" s="72">
        <f t="shared" si="8"/>
        <v>0</v>
      </c>
      <c r="L19" s="74">
        <f t="shared" si="4"/>
        <v>212680404</v>
      </c>
      <c r="P19" s="76"/>
    </row>
    <row r="20" spans="1:16" s="65" customFormat="1" hidden="1" x14ac:dyDescent="0.25">
      <c r="A20" s="47" t="s">
        <v>33</v>
      </c>
      <c r="B20" s="67" t="s">
        <v>37</v>
      </c>
      <c r="C20" s="68">
        <v>3077119000</v>
      </c>
      <c r="D20" s="68">
        <v>0</v>
      </c>
      <c r="E20" s="68">
        <f t="shared" si="2"/>
        <v>0</v>
      </c>
      <c r="F20" s="68">
        <f t="shared" si="3"/>
        <v>3077119000</v>
      </c>
      <c r="G20" s="71">
        <v>0</v>
      </c>
      <c r="H20" s="89">
        <f>+G20+'ejecucion ingresos ENERO 19'!H20</f>
        <v>13087620</v>
      </c>
      <c r="I20" s="69">
        <f t="shared" si="5"/>
        <v>4.253205677128509E-3</v>
      </c>
      <c r="J20" s="68">
        <f t="shared" si="7"/>
        <v>3064031380</v>
      </c>
      <c r="K20" s="70">
        <v>0</v>
      </c>
      <c r="L20" s="71">
        <f t="shared" si="4"/>
        <v>13087620</v>
      </c>
      <c r="P20" s="66"/>
    </row>
    <row r="21" spans="1:16" x14ac:dyDescent="0.25">
      <c r="A21" s="46">
        <v>322</v>
      </c>
      <c r="B21" s="11" t="s">
        <v>21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4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4">
        <v>0</v>
      </c>
      <c r="L21" s="14">
        <f t="shared" si="4"/>
        <v>9000000000</v>
      </c>
    </row>
    <row r="22" spans="1:16" x14ac:dyDescent="0.25">
      <c r="A22" s="48">
        <v>32204</v>
      </c>
      <c r="B22" s="18" t="s">
        <v>22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6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6">
        <v>323</v>
      </c>
      <c r="B23" s="11" t="s">
        <v>23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4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7">
        <v>32302</v>
      </c>
      <c r="B24" s="37" t="s">
        <v>24</v>
      </c>
      <c r="C24" s="39">
        <v>460000000</v>
      </c>
      <c r="D24" s="39">
        <v>0</v>
      </c>
      <c r="E24" s="39">
        <v>0</v>
      </c>
      <c r="F24" s="39">
        <f t="shared" si="3"/>
        <v>460000000</v>
      </c>
      <c r="G24" s="41">
        <v>62274752</v>
      </c>
      <c r="H24" s="85">
        <f>+G24+'ejecucion ingresos ENERO 19'!H24</f>
        <v>120160283</v>
      </c>
      <c r="I24" s="22">
        <f>+H24/F24</f>
        <v>0.26121800652173915</v>
      </c>
      <c r="J24" s="39">
        <f t="shared" si="7"/>
        <v>339839717</v>
      </c>
      <c r="K24" s="40">
        <v>0</v>
      </c>
      <c r="L24" s="41">
        <f t="shared" si="4"/>
        <v>120160283</v>
      </c>
    </row>
    <row r="25" spans="1:16" hidden="1" x14ac:dyDescent="0.25">
      <c r="A25" s="47">
        <v>234</v>
      </c>
      <c r="B25" s="37" t="s">
        <v>41</v>
      </c>
      <c r="C25" s="39">
        <v>0</v>
      </c>
      <c r="D25" s="39">
        <v>0</v>
      </c>
      <c r="E25" s="39">
        <v>0</v>
      </c>
      <c r="F25" s="39">
        <f t="shared" si="3"/>
        <v>0</v>
      </c>
      <c r="G25" s="41">
        <v>0</v>
      </c>
      <c r="H25" s="85">
        <f>+G25+'ejecucion ingresos ENERO 19'!H25</f>
        <v>0</v>
      </c>
      <c r="I25" s="22">
        <v>0</v>
      </c>
      <c r="J25" s="39">
        <f t="shared" si="7"/>
        <v>0</v>
      </c>
      <c r="K25" s="40">
        <v>0</v>
      </c>
      <c r="L25" s="41">
        <f t="shared" si="4"/>
        <v>0</v>
      </c>
      <c r="P25" s="64"/>
    </row>
    <row r="26" spans="1:16" x14ac:dyDescent="0.25">
      <c r="A26" s="77">
        <v>32309</v>
      </c>
      <c r="B26" s="24" t="s">
        <v>36</v>
      </c>
      <c r="C26" s="25">
        <v>100000000</v>
      </c>
      <c r="D26" s="25">
        <v>0</v>
      </c>
      <c r="E26" s="25">
        <f t="shared" si="2"/>
        <v>0</v>
      </c>
      <c r="F26" s="25">
        <f t="shared" si="3"/>
        <v>100000000</v>
      </c>
      <c r="G26" s="27">
        <v>105564596</v>
      </c>
      <c r="H26" s="90">
        <f>+G26+'ejecucion ingresos ENERO 19'!H26</f>
        <v>165679846</v>
      </c>
      <c r="I26" s="22">
        <f>+H26/F26</f>
        <v>1.6567984600000001</v>
      </c>
      <c r="J26" s="25">
        <f t="shared" si="7"/>
        <v>-65679846</v>
      </c>
      <c r="K26" s="26">
        <v>0</v>
      </c>
      <c r="L26" s="27">
        <f t="shared" si="4"/>
        <v>165679846</v>
      </c>
    </row>
    <row r="27" spans="1:16" x14ac:dyDescent="0.25">
      <c r="A27" s="91" t="s">
        <v>25</v>
      </c>
      <c r="B27" s="92"/>
      <c r="C27" s="28">
        <f t="shared" ref="C27:G27" si="10">+C8+C9</f>
        <v>150877495000</v>
      </c>
      <c r="D27" s="28">
        <f t="shared" si="10"/>
        <v>0</v>
      </c>
      <c r="E27" s="28">
        <f t="shared" si="10"/>
        <v>0</v>
      </c>
      <c r="F27" s="28">
        <f t="shared" si="10"/>
        <v>150877495000</v>
      </c>
      <c r="G27" s="29">
        <f t="shared" si="10"/>
        <v>36188512980</v>
      </c>
      <c r="H27" s="29">
        <f>+H8+H9</f>
        <v>36411388601</v>
      </c>
      <c r="I27" s="30">
        <f>+H27/F27</f>
        <v>0.24133081345895888</v>
      </c>
      <c r="J27" s="28">
        <f>+F27-H27</f>
        <v>114466106399</v>
      </c>
      <c r="K27" s="28">
        <f>+K8+K9</f>
        <v>0</v>
      </c>
      <c r="L27" s="28">
        <f>+L8+L9</f>
        <v>36411388601</v>
      </c>
    </row>
    <row r="28" spans="1:16" x14ac:dyDescent="0.25">
      <c r="H28" s="31"/>
    </row>
    <row r="29" spans="1:16" x14ac:dyDescent="0.25">
      <c r="G29" s="32"/>
      <c r="H29" s="33"/>
      <c r="I29" s="54"/>
      <c r="L29" s="32"/>
      <c r="P29" s="64"/>
    </row>
    <row r="30" spans="1:16" x14ac:dyDescent="0.25">
      <c r="G30" s="32"/>
      <c r="H30" s="33"/>
      <c r="J30" s="32"/>
    </row>
    <row r="31" spans="1:16" x14ac:dyDescent="0.25">
      <c r="D31" s="32"/>
      <c r="E31" s="32"/>
      <c r="G31" s="32"/>
      <c r="H31" s="34"/>
      <c r="J31" s="32"/>
    </row>
    <row r="32" spans="1:16" x14ac:dyDescent="0.25">
      <c r="F32" s="34"/>
      <c r="G32" s="32"/>
      <c r="H32" s="32"/>
    </row>
    <row r="34" spans="1:12" x14ac:dyDescent="0.25">
      <c r="A34" s="55"/>
      <c r="B34" s="78" t="s">
        <v>49</v>
      </c>
      <c r="C34" s="55"/>
      <c r="D34" s="93" t="s">
        <v>39</v>
      </c>
      <c r="E34" s="93"/>
      <c r="F34" s="55"/>
      <c r="G34" s="93" t="s">
        <v>45</v>
      </c>
      <c r="H34" s="93"/>
      <c r="I34" s="93"/>
      <c r="J34" s="109" t="s">
        <v>50</v>
      </c>
      <c r="K34" s="109"/>
      <c r="L34" s="109"/>
    </row>
    <row r="35" spans="1:12" x14ac:dyDescent="0.25">
      <c r="B35" s="79" t="s">
        <v>51</v>
      </c>
      <c r="D35" s="94" t="s">
        <v>46</v>
      </c>
      <c r="E35" s="94"/>
      <c r="G35" s="57" t="s">
        <v>34</v>
      </c>
      <c r="H35" s="57"/>
      <c r="J35" s="94" t="s">
        <v>52</v>
      </c>
      <c r="K35" s="94"/>
      <c r="L35" s="94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G30" sqref="G3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8" customWidth="1"/>
  </cols>
  <sheetData>
    <row r="1" spans="1:12" ht="15.75" x14ac:dyDescent="0.25">
      <c r="A1" s="95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ht="15.75" x14ac:dyDescent="0.25">
      <c r="A2" s="98" t="s">
        <v>48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15.75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1" t="s">
        <v>0</v>
      </c>
      <c r="B6" s="102"/>
      <c r="C6" s="103" t="s">
        <v>1</v>
      </c>
      <c r="D6" s="91" t="s">
        <v>2</v>
      </c>
      <c r="E6" s="92"/>
      <c r="F6" s="103" t="s">
        <v>3</v>
      </c>
      <c r="G6" s="91" t="s">
        <v>4</v>
      </c>
      <c r="H6" s="92"/>
      <c r="I6" s="105"/>
      <c r="J6" s="106"/>
      <c r="K6" s="106"/>
      <c r="L6" s="107"/>
    </row>
    <row r="7" spans="1:12" ht="30" x14ac:dyDescent="0.25">
      <c r="A7" s="4" t="s">
        <v>5</v>
      </c>
      <c r="B7" s="4" t="s">
        <v>6</v>
      </c>
      <c r="C7" s="104"/>
      <c r="D7" s="4" t="s">
        <v>7</v>
      </c>
      <c r="E7" s="4" t="s">
        <v>8</v>
      </c>
      <c r="F7" s="10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+G8+'ejecucion ingresos ENERO 19'!H8</f>
        <v>0</v>
      </c>
      <c r="I8" s="49">
        <f t="shared" ref="I8:I22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6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7">
        <f>+G10+G21+G23</f>
        <v>0</v>
      </c>
      <c r="H9" s="12">
        <f>+G9+'ejecucion ingresos ENERO 19'!H9+'ejecucion ingresos FEBRER 1 (2'!G9</f>
        <v>9590307753</v>
      </c>
      <c r="I9" s="15">
        <f>+H9/F9</f>
        <v>8.1113706992539225E-2</v>
      </c>
      <c r="J9" s="16">
        <f t="shared" si="1"/>
        <v>108642579247</v>
      </c>
      <c r="K9" s="44">
        <v>0</v>
      </c>
      <c r="L9" s="14">
        <f t="shared" ref="L9:L26" si="4">+H9</f>
        <v>9590307753</v>
      </c>
    </row>
    <row r="10" spans="1:12" x14ac:dyDescent="0.25">
      <c r="A10" s="46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2">
        <f>+G11+G16</f>
        <v>0</v>
      </c>
      <c r="H10" s="12">
        <f>+G10+'ejecucion ingresos ENERO 19'!H10+'ejecucion ingresos FEBRER 1 (2'!G10</f>
        <v>304467624</v>
      </c>
      <c r="I10" s="15">
        <f t="shared" si="0"/>
        <v>3.5496954183202437E-3</v>
      </c>
      <c r="J10" s="16">
        <f t="shared" si="1"/>
        <v>85468419376</v>
      </c>
      <c r="K10" s="44">
        <v>0</v>
      </c>
      <c r="L10" s="14">
        <f t="shared" si="4"/>
        <v>304467624</v>
      </c>
    </row>
    <row r="11" spans="1:12" x14ac:dyDescent="0.25">
      <c r="A11" s="46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0</v>
      </c>
      <c r="H11" s="12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4">
        <v>0</v>
      </c>
      <c r="L11" s="14">
        <f t="shared" si="4"/>
        <v>91787220</v>
      </c>
    </row>
    <row r="12" spans="1:12" ht="16.5" customHeight="1" x14ac:dyDescent="0.25">
      <c r="A12" s="47">
        <v>3210101</v>
      </c>
      <c r="B12" s="37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9">
        <v>0</v>
      </c>
      <c r="H12" s="39">
        <f>+G12+'ejecucion ingresos ENERO 19'!H12</f>
        <v>0</v>
      </c>
      <c r="I12" s="22">
        <f t="shared" si="0"/>
        <v>0</v>
      </c>
      <c r="J12" s="42">
        <f t="shared" si="1"/>
        <v>82085768000</v>
      </c>
      <c r="K12" s="40">
        <v>0</v>
      </c>
      <c r="L12" s="41">
        <f t="shared" si="4"/>
        <v>0</v>
      </c>
    </row>
    <row r="13" spans="1:12" x14ac:dyDescent="0.25">
      <c r="A13" s="47">
        <v>3210102</v>
      </c>
      <c r="B13" s="38" t="s">
        <v>26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0</v>
      </c>
      <c r="H13" s="19">
        <f>+G13+'ejecucion ingresos ENERO 19'!H13+'ejecucion ingresos FEBRER 1 (2'!G13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6">
        <v>32102</v>
      </c>
      <c r="B16" s="43" t="s">
        <v>19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2">
        <f>+G17+G19+G18</f>
        <v>0</v>
      </c>
      <c r="H16" s="12">
        <f>+G16+'ejecucion ingresos ENERO 19'!H16+'ejecucion ingresos FEBRER 1 (2'!G16</f>
        <v>212680404</v>
      </c>
      <c r="I16" s="15">
        <f t="shared" si="0"/>
        <v>6.9116730292198642E-2</v>
      </c>
      <c r="J16" s="12">
        <f>+F16-H16</f>
        <v>2864438596</v>
      </c>
      <c r="K16" s="12">
        <f t="shared" si="5"/>
        <v>0</v>
      </c>
      <c r="L16" s="14">
        <f t="shared" si="4"/>
        <v>212680404</v>
      </c>
    </row>
    <row r="17" spans="1:16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7" t="s">
        <v>30</v>
      </c>
      <c r="B18" s="38" t="s">
        <v>40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75" customFormat="1" x14ac:dyDescent="0.25">
      <c r="A19" s="47">
        <v>3210201</v>
      </c>
      <c r="B19" s="38" t="s">
        <v>32</v>
      </c>
      <c r="C19" s="72">
        <f>+C20</f>
        <v>3077119000</v>
      </c>
      <c r="D19" s="72">
        <f t="shared" ref="D19:K19" si="7">+D20</f>
        <v>0</v>
      </c>
      <c r="E19" s="72">
        <f t="shared" si="7"/>
        <v>0</v>
      </c>
      <c r="F19" s="72">
        <f t="shared" si="3"/>
        <v>3077119000</v>
      </c>
      <c r="G19" s="72">
        <v>0</v>
      </c>
      <c r="H19" s="72">
        <f>+G19+'ejecucion ingresos ENERO 19'!H19+'ejecucion ingresos FEBRER 1 (2'!G19</f>
        <v>212680404</v>
      </c>
      <c r="I19" s="73">
        <f t="shared" si="0"/>
        <v>6.9116730292198642E-2</v>
      </c>
      <c r="J19" s="72">
        <f t="shared" si="6"/>
        <v>2864438596</v>
      </c>
      <c r="K19" s="72">
        <f t="shared" si="7"/>
        <v>0</v>
      </c>
      <c r="L19" s="74">
        <f t="shared" si="4"/>
        <v>212680404</v>
      </c>
      <c r="P19" s="76"/>
    </row>
    <row r="20" spans="1:16" s="65" customFormat="1" hidden="1" x14ac:dyDescent="0.25">
      <c r="A20" s="47" t="s">
        <v>33</v>
      </c>
      <c r="B20" s="67" t="s">
        <v>37</v>
      </c>
      <c r="C20" s="68">
        <v>3077119000</v>
      </c>
      <c r="D20" s="68">
        <v>0</v>
      </c>
      <c r="E20" s="68">
        <f t="shared" si="2"/>
        <v>0</v>
      </c>
      <c r="F20" s="68">
        <f t="shared" si="3"/>
        <v>3077119000</v>
      </c>
      <c r="G20" s="68">
        <v>0</v>
      </c>
      <c r="H20" s="68">
        <f>+G20+'ejecucion ingresos ENERO 19'!H20</f>
        <v>13087620</v>
      </c>
      <c r="I20" s="69">
        <f t="shared" si="0"/>
        <v>4.253205677128509E-3</v>
      </c>
      <c r="J20" s="68">
        <f t="shared" si="6"/>
        <v>3064031380</v>
      </c>
      <c r="K20" s="70">
        <v>0</v>
      </c>
      <c r="L20" s="71">
        <f t="shared" si="4"/>
        <v>13087620</v>
      </c>
      <c r="P20" s="66"/>
    </row>
    <row r="21" spans="1:16" x14ac:dyDescent="0.25">
      <c r="A21" s="46">
        <v>322</v>
      </c>
      <c r="B21" s="11" t="s">
        <v>21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>+G21+'ejecucion ingresos ENERO 19'!H21+'ejecucion ingresos FEBRER 1 (2'!G21</f>
        <v>9000000000</v>
      </c>
      <c r="I21" s="15">
        <f t="shared" si="0"/>
        <v>0.28213166144200624</v>
      </c>
      <c r="J21" s="12">
        <f t="shared" si="6"/>
        <v>22900000000</v>
      </c>
      <c r="K21" s="44">
        <v>0</v>
      </c>
      <c r="L21" s="14">
        <f t="shared" si="4"/>
        <v>9000000000</v>
      </c>
    </row>
    <row r="22" spans="1:16" x14ac:dyDescent="0.25">
      <c r="A22" s="48">
        <v>32204</v>
      </c>
      <c r="B22" s="18" t="s">
        <v>22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>+G22+'ejecucion ingresos ENERO 19'!H22+'ejecucion ingresos FEBRER 1 (2'!G22</f>
        <v>9000000000</v>
      </c>
      <c r="I22" s="22">
        <f t="shared" si="0"/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6">
        <v>323</v>
      </c>
      <c r="B23" s="11" t="s">
        <v>23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2">
        <f>+G24+G26</f>
        <v>0</v>
      </c>
      <c r="H23" s="12">
        <f>+G23+'ejecucion ingresos ENERO 19'!H23+'ejecucion ingresos FEBRER 1 (2'!G23</f>
        <v>285840129</v>
      </c>
      <c r="I23" s="15">
        <v>0</v>
      </c>
      <c r="J23" s="12">
        <f t="shared" si="6"/>
        <v>274159871</v>
      </c>
      <c r="K23" s="12">
        <f t="shared" si="8"/>
        <v>0</v>
      </c>
      <c r="L23" s="14">
        <f t="shared" si="4"/>
        <v>285840129</v>
      </c>
    </row>
    <row r="24" spans="1:16" x14ac:dyDescent="0.25">
      <c r="A24" s="47">
        <v>32302</v>
      </c>
      <c r="B24" s="37" t="s">
        <v>24</v>
      </c>
      <c r="C24" s="39">
        <v>460000000</v>
      </c>
      <c r="D24" s="39">
        <v>0</v>
      </c>
      <c r="E24" s="39">
        <v>0</v>
      </c>
      <c r="F24" s="39">
        <f t="shared" si="3"/>
        <v>460000000</v>
      </c>
      <c r="G24" s="39">
        <v>0</v>
      </c>
      <c r="H24" s="39">
        <f>+G24+'ejecucion ingresos ENERO 19'!H24+'ejecucion ingresos FEBRER 1 (2'!G24</f>
        <v>120160283</v>
      </c>
      <c r="I24" s="22">
        <v>0</v>
      </c>
      <c r="J24" s="39">
        <f t="shared" si="6"/>
        <v>339839717</v>
      </c>
      <c r="K24" s="40">
        <v>0</v>
      </c>
      <c r="L24" s="41">
        <f t="shared" si="4"/>
        <v>120160283</v>
      </c>
    </row>
    <row r="25" spans="1:16" hidden="1" x14ac:dyDescent="0.25">
      <c r="A25" s="47">
        <v>234</v>
      </c>
      <c r="B25" s="37" t="s">
        <v>41</v>
      </c>
      <c r="C25" s="39">
        <v>0</v>
      </c>
      <c r="D25" s="39">
        <v>0</v>
      </c>
      <c r="E25" s="39">
        <v>0</v>
      </c>
      <c r="F25" s="39">
        <f t="shared" si="3"/>
        <v>0</v>
      </c>
      <c r="G25" s="39">
        <v>0</v>
      </c>
      <c r="H25" s="39">
        <f>+G25+'ejecucion ingresos ENERO 19'!H25</f>
        <v>0</v>
      </c>
      <c r="I25" s="22">
        <v>0</v>
      </c>
      <c r="J25" s="39">
        <f t="shared" si="6"/>
        <v>0</v>
      </c>
      <c r="K25" s="40">
        <v>0</v>
      </c>
      <c r="L25" s="41">
        <f t="shared" si="4"/>
        <v>0</v>
      </c>
      <c r="P25" s="64"/>
    </row>
    <row r="26" spans="1:16" x14ac:dyDescent="0.25">
      <c r="A26" s="77">
        <v>32309</v>
      </c>
      <c r="B26" s="24" t="s">
        <v>36</v>
      </c>
      <c r="C26" s="25">
        <v>100000000</v>
      </c>
      <c r="D26" s="25">
        <v>0</v>
      </c>
      <c r="E26" s="25">
        <f t="shared" si="2"/>
        <v>0</v>
      </c>
      <c r="F26" s="25">
        <f t="shared" si="3"/>
        <v>100000000</v>
      </c>
      <c r="G26" s="25">
        <v>0</v>
      </c>
      <c r="H26" s="25">
        <f>+G26+'ejecucion ingresos ENERO 19'!H26+'ejecucion ingresos FEBRER 1 (2'!G26</f>
        <v>165679846</v>
      </c>
      <c r="I26" s="22">
        <v>0</v>
      </c>
      <c r="J26" s="25">
        <f t="shared" si="6"/>
        <v>-65679846</v>
      </c>
      <c r="K26" s="26">
        <v>0</v>
      </c>
      <c r="L26" s="27">
        <f t="shared" si="4"/>
        <v>165679846</v>
      </c>
    </row>
    <row r="27" spans="1:16" x14ac:dyDescent="0.25">
      <c r="A27" s="91" t="s">
        <v>25</v>
      </c>
      <c r="B27" s="92"/>
      <c r="C27" s="28">
        <f t="shared" ref="C27:G27" si="9">+C8+C9</f>
        <v>150877495000</v>
      </c>
      <c r="D27" s="28">
        <f t="shared" si="9"/>
        <v>0</v>
      </c>
      <c r="E27" s="28">
        <f t="shared" si="9"/>
        <v>0</v>
      </c>
      <c r="F27" s="28">
        <f t="shared" si="9"/>
        <v>150877495000</v>
      </c>
      <c r="G27" s="29">
        <f t="shared" si="9"/>
        <v>0</v>
      </c>
      <c r="H27" s="29">
        <f>+H8+H9</f>
        <v>9590307753</v>
      </c>
      <c r="I27" s="30">
        <f>+H27/F27</f>
        <v>6.356354042728507E-2</v>
      </c>
      <c r="J27" s="28">
        <f>+F27-H27</f>
        <v>141287187247</v>
      </c>
      <c r="K27" s="28">
        <f>+K8+K9</f>
        <v>0</v>
      </c>
      <c r="L27" s="28">
        <f>+L8+L9</f>
        <v>9590307753</v>
      </c>
    </row>
    <row r="28" spans="1:16" x14ac:dyDescent="0.25">
      <c r="H28" s="31"/>
    </row>
    <row r="29" spans="1:16" x14ac:dyDescent="0.25">
      <c r="G29" s="32"/>
      <c r="H29" s="33"/>
      <c r="I29" s="54"/>
      <c r="L29" s="32"/>
      <c r="P29" s="64"/>
    </row>
    <row r="30" spans="1:16" x14ac:dyDescent="0.25">
      <c r="G30" s="32"/>
      <c r="H30" s="33"/>
      <c r="J30" s="32"/>
    </row>
    <row r="31" spans="1:16" x14ac:dyDescent="0.25">
      <c r="D31" s="32"/>
      <c r="E31" s="32"/>
      <c r="G31" s="32"/>
      <c r="H31" s="34"/>
      <c r="J31" s="32"/>
    </row>
    <row r="32" spans="1:16" x14ac:dyDescent="0.25">
      <c r="F32" s="34"/>
      <c r="G32" s="32"/>
      <c r="H32" s="32"/>
    </row>
    <row r="34" spans="1:12" x14ac:dyDescent="0.25">
      <c r="A34" s="55"/>
      <c r="B34" s="59" t="s">
        <v>49</v>
      </c>
      <c r="C34" s="55"/>
      <c r="D34" s="93" t="s">
        <v>39</v>
      </c>
      <c r="E34" s="93"/>
      <c r="F34" s="55"/>
      <c r="G34" s="93" t="s">
        <v>45</v>
      </c>
      <c r="H34" s="93"/>
      <c r="I34" s="93"/>
      <c r="J34" s="109" t="s">
        <v>50</v>
      </c>
      <c r="K34" s="109"/>
      <c r="L34" s="109"/>
    </row>
    <row r="35" spans="1:12" x14ac:dyDescent="0.25">
      <c r="B35" s="60" t="s">
        <v>51</v>
      </c>
      <c r="D35" s="94" t="s">
        <v>46</v>
      </c>
      <c r="E35" s="94"/>
      <c r="G35" s="57" t="s">
        <v>34</v>
      </c>
      <c r="H35" s="57"/>
      <c r="J35" s="94" t="s">
        <v>52</v>
      </c>
      <c r="K35" s="94"/>
      <c r="L35" s="94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55" orientation="landscape" horizontalDpi="4294967295" verticalDpi="4294967295" r:id="rId1"/>
  <ignoredErrors>
    <ignoredError sqref="E16 E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ingresos ENERO 19</vt:lpstr>
      <vt:lpstr>ejecucion ingresos FEBRER 1 (2</vt:lpstr>
      <vt:lpstr>ejecucion ingresos MARZO19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2019-03-06T16:29:08Z</cp:lastPrinted>
  <dcterms:created xsi:type="dcterms:W3CDTF">2016-11-16T13:24:50Z</dcterms:created>
  <dcterms:modified xsi:type="dcterms:W3CDTF">2019-03-13T23:18:16Z</dcterms:modified>
</cp:coreProperties>
</file>