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PRESUPUESTO 2019\EJECUCIONES MENSUALES\AGOSTO\"/>
    </mc:Choice>
  </mc:AlternateContent>
  <bookViews>
    <workbookView xWindow="0" yWindow="0" windowWidth="28800" windowHeight="12000" firstSheet="1" activeTab="7"/>
  </bookViews>
  <sheets>
    <sheet name="ejecucion ingresos ENERO 19" sheetId="5" r:id="rId1"/>
    <sheet name="ejecucion ingresos FEBRER 1 (2" sheetId="40" r:id="rId2"/>
    <sheet name="MARZO 2019" sheetId="41" r:id="rId3"/>
    <sheet name="ABRIL 2019" sheetId="42" r:id="rId4"/>
    <sheet name="MAYO 2019" sheetId="43" r:id="rId5"/>
    <sheet name="JUNIO 2019" sheetId="44" r:id="rId6"/>
    <sheet name="JULIO 2019" sheetId="45" r:id="rId7"/>
    <sheet name="AGOSTO 2019" sheetId="46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46" l="1"/>
  <c r="L12" i="46" s="1"/>
  <c r="H13" i="46"/>
  <c r="H14" i="46"/>
  <c r="H15" i="46"/>
  <c r="H17" i="46"/>
  <c r="H18" i="46"/>
  <c r="L18" i="46" s="1"/>
  <c r="H19" i="46"/>
  <c r="L19" i="46" s="1"/>
  <c r="H20" i="46"/>
  <c r="H22" i="46"/>
  <c r="H24" i="46"/>
  <c r="I24" i="46" s="1"/>
  <c r="H25" i="46"/>
  <c r="H26" i="46"/>
  <c r="K27" i="46"/>
  <c r="I26" i="46"/>
  <c r="F26" i="46"/>
  <c r="E26" i="46"/>
  <c r="L25" i="46"/>
  <c r="F25" i="46"/>
  <c r="J25" i="46" s="1"/>
  <c r="F24" i="46"/>
  <c r="K23" i="46"/>
  <c r="G23" i="46"/>
  <c r="H23" i="46" s="1"/>
  <c r="E23" i="46"/>
  <c r="D23" i="46"/>
  <c r="C23" i="46"/>
  <c r="F23" i="46" s="1"/>
  <c r="E22" i="46"/>
  <c r="F22" i="46" s="1"/>
  <c r="G21" i="46"/>
  <c r="H21" i="46" s="1"/>
  <c r="F21" i="46"/>
  <c r="E21" i="46"/>
  <c r="C21" i="46"/>
  <c r="L20" i="46"/>
  <c r="E20" i="46"/>
  <c r="F20" i="46" s="1"/>
  <c r="K19" i="46"/>
  <c r="E19" i="46"/>
  <c r="C19" i="46"/>
  <c r="F19" i="46" s="1"/>
  <c r="E18" i="46"/>
  <c r="E16" i="46" s="1"/>
  <c r="E10" i="46" s="1"/>
  <c r="E9" i="46" s="1"/>
  <c r="L17" i="46"/>
  <c r="E17" i="46"/>
  <c r="F17" i="46" s="1"/>
  <c r="K16" i="46"/>
  <c r="G16" i="46"/>
  <c r="H16" i="46" s="1"/>
  <c r="D16" i="46"/>
  <c r="D27" i="46" s="1"/>
  <c r="L15" i="46"/>
  <c r="E15" i="46"/>
  <c r="F15" i="46" s="1"/>
  <c r="I14" i="46"/>
  <c r="F14" i="46"/>
  <c r="J14" i="46" s="1"/>
  <c r="E14" i="46"/>
  <c r="E13" i="46"/>
  <c r="F13" i="46" s="1"/>
  <c r="E12" i="46"/>
  <c r="F12" i="46" s="1"/>
  <c r="G11" i="46"/>
  <c r="H11" i="46" s="1"/>
  <c r="E11" i="46"/>
  <c r="C11" i="46"/>
  <c r="D10" i="46"/>
  <c r="D9" i="46" s="1"/>
  <c r="L8" i="46"/>
  <c r="H8" i="46"/>
  <c r="E8" i="46"/>
  <c r="E27" i="46" s="1"/>
  <c r="L24" i="46" l="1"/>
  <c r="J24" i="46"/>
  <c r="J22" i="46"/>
  <c r="L16" i="46"/>
  <c r="J13" i="46"/>
  <c r="J12" i="46"/>
  <c r="J26" i="46"/>
  <c r="J19" i="46"/>
  <c r="G10" i="46"/>
  <c r="L21" i="46"/>
  <c r="I21" i="46"/>
  <c r="I22" i="46"/>
  <c r="I15" i="46"/>
  <c r="J15" i="46"/>
  <c r="J23" i="46"/>
  <c r="I12" i="46"/>
  <c r="C10" i="46"/>
  <c r="L11" i="46"/>
  <c r="J17" i="46"/>
  <c r="I17" i="46"/>
  <c r="J20" i="46"/>
  <c r="I20" i="46"/>
  <c r="I23" i="46"/>
  <c r="L23" i="46"/>
  <c r="I13" i="46"/>
  <c r="J21" i="46"/>
  <c r="C16" i="46"/>
  <c r="F16" i="46" s="1"/>
  <c r="J16" i="46" s="1"/>
  <c r="L22" i="46"/>
  <c r="F8" i="46"/>
  <c r="I8" i="46" s="1"/>
  <c r="L14" i="46"/>
  <c r="F18" i="46"/>
  <c r="J18" i="46" s="1"/>
  <c r="I19" i="46"/>
  <c r="L26" i="46"/>
  <c r="F11" i="46"/>
  <c r="J11" i="46" s="1"/>
  <c r="L13" i="46"/>
  <c r="H10" i="46" l="1"/>
  <c r="L10" i="46" s="1"/>
  <c r="G9" i="46"/>
  <c r="H9" i="46" s="1"/>
  <c r="I16" i="46"/>
  <c r="F10" i="46"/>
  <c r="C9" i="46"/>
  <c r="J8" i="46"/>
  <c r="I11" i="46"/>
  <c r="G27" i="46" l="1"/>
  <c r="C27" i="46"/>
  <c r="F9" i="46"/>
  <c r="J10" i="46"/>
  <c r="I10" i="46"/>
  <c r="I9" i="46"/>
  <c r="L9" i="46"/>
  <c r="L27" i="46" s="1"/>
  <c r="H27" i="46"/>
  <c r="I27" i="46" l="1"/>
  <c r="J9" i="46"/>
  <c r="F27" i="46"/>
  <c r="J27" i="46" s="1"/>
  <c r="H11" i="45" l="1"/>
  <c r="H10" i="45"/>
  <c r="H9" i="45"/>
  <c r="E8" i="45"/>
  <c r="E19" i="45"/>
  <c r="H12" i="45" l="1"/>
  <c r="H13" i="45"/>
  <c r="L13" i="45" s="1"/>
  <c r="H14" i="45"/>
  <c r="H15" i="45"/>
  <c r="H17" i="45"/>
  <c r="H18" i="45"/>
  <c r="H19" i="45"/>
  <c r="L19" i="45" s="1"/>
  <c r="H20" i="45"/>
  <c r="H21" i="45"/>
  <c r="H22" i="45"/>
  <c r="H24" i="45"/>
  <c r="L24" i="45" s="1"/>
  <c r="H25" i="45"/>
  <c r="H26" i="45"/>
  <c r="L26" i="45" s="1"/>
  <c r="K27" i="45"/>
  <c r="E26" i="45"/>
  <c r="E23" i="45" s="1"/>
  <c r="L25" i="45"/>
  <c r="F25" i="45"/>
  <c r="J25" i="45" s="1"/>
  <c r="F24" i="45"/>
  <c r="K23" i="45"/>
  <c r="G23" i="45"/>
  <c r="H23" i="45" s="1"/>
  <c r="D23" i="45"/>
  <c r="C23" i="45"/>
  <c r="L22" i="45"/>
  <c r="F22" i="45"/>
  <c r="J22" i="45" s="1"/>
  <c r="E22" i="45"/>
  <c r="G21" i="45"/>
  <c r="E21" i="45"/>
  <c r="F21" i="45" s="1"/>
  <c r="J21" i="45" s="1"/>
  <c r="C21" i="45"/>
  <c r="L20" i="45"/>
  <c r="E20" i="45"/>
  <c r="F20" i="45" s="1"/>
  <c r="J20" i="45" s="1"/>
  <c r="K19" i="45"/>
  <c r="E16" i="45"/>
  <c r="C19" i="45"/>
  <c r="C16" i="45" s="1"/>
  <c r="L18" i="45"/>
  <c r="F18" i="45"/>
  <c r="J18" i="45" s="1"/>
  <c r="E18" i="45"/>
  <c r="L17" i="45"/>
  <c r="E17" i="45"/>
  <c r="F17" i="45" s="1"/>
  <c r="J17" i="45" s="1"/>
  <c r="K16" i="45"/>
  <c r="G16" i="45"/>
  <c r="H16" i="45" s="1"/>
  <c r="D16" i="45"/>
  <c r="D27" i="45" s="1"/>
  <c r="L15" i="45"/>
  <c r="E15" i="45"/>
  <c r="F15" i="45" s="1"/>
  <c r="J15" i="45" s="1"/>
  <c r="L14" i="45"/>
  <c r="E14" i="45"/>
  <c r="F14" i="45" s="1"/>
  <c r="J14" i="45" s="1"/>
  <c r="E13" i="45"/>
  <c r="F13" i="45" s="1"/>
  <c r="L12" i="45"/>
  <c r="E12" i="45"/>
  <c r="F12" i="45" s="1"/>
  <c r="J12" i="45" s="1"/>
  <c r="G11" i="45"/>
  <c r="E11" i="45"/>
  <c r="C11" i="45"/>
  <c r="F11" i="45" s="1"/>
  <c r="L8" i="45"/>
  <c r="H8" i="45"/>
  <c r="F8" i="45"/>
  <c r="I8" i="45" l="1"/>
  <c r="E10" i="45"/>
  <c r="E9" i="45" s="1"/>
  <c r="E27" i="45"/>
  <c r="F16" i="45"/>
  <c r="D10" i="45"/>
  <c r="D9" i="45" s="1"/>
  <c r="J13" i="45"/>
  <c r="G10" i="45"/>
  <c r="J11" i="45"/>
  <c r="L21" i="45"/>
  <c r="I21" i="45"/>
  <c r="I14" i="45"/>
  <c r="J8" i="45"/>
  <c r="I11" i="45"/>
  <c r="I12" i="45"/>
  <c r="F23" i="45"/>
  <c r="J23" i="45" s="1"/>
  <c r="L23" i="45"/>
  <c r="I23" i="45"/>
  <c r="I15" i="45"/>
  <c r="I24" i="45"/>
  <c r="I22" i="45"/>
  <c r="J24" i="45"/>
  <c r="I17" i="45"/>
  <c r="F26" i="45"/>
  <c r="J26" i="45" s="1"/>
  <c r="C10" i="45"/>
  <c r="L11" i="45"/>
  <c r="F19" i="45"/>
  <c r="I20" i="45"/>
  <c r="I13" i="45"/>
  <c r="E10" i="44"/>
  <c r="D10" i="44"/>
  <c r="D9" i="44" s="1"/>
  <c r="F16" i="44"/>
  <c r="F10" i="5"/>
  <c r="F23" i="44"/>
  <c r="F21" i="44"/>
  <c r="F11" i="44"/>
  <c r="D27" i="44"/>
  <c r="E27" i="44"/>
  <c r="G9" i="45" l="1"/>
  <c r="J19" i="45"/>
  <c r="I19" i="45"/>
  <c r="L16" i="45"/>
  <c r="I16" i="45"/>
  <c r="F10" i="45"/>
  <c r="J10" i="45" s="1"/>
  <c r="C9" i="45"/>
  <c r="J16" i="45"/>
  <c r="I26" i="45"/>
  <c r="L10" i="45"/>
  <c r="H11" i="44"/>
  <c r="H12" i="44"/>
  <c r="H13" i="44"/>
  <c r="H14" i="44"/>
  <c r="L14" i="44" s="1"/>
  <c r="H15" i="44"/>
  <c r="H17" i="44"/>
  <c r="H18" i="44"/>
  <c r="H19" i="44"/>
  <c r="H20" i="44"/>
  <c r="H21" i="44"/>
  <c r="H22" i="44"/>
  <c r="H24" i="44"/>
  <c r="L24" i="44" s="1"/>
  <c r="H25" i="44"/>
  <c r="H26" i="44"/>
  <c r="L26" i="44" s="1"/>
  <c r="E19" i="44"/>
  <c r="F19" i="44" s="1"/>
  <c r="F8" i="44"/>
  <c r="K27" i="44"/>
  <c r="F26" i="44"/>
  <c r="E26" i="44"/>
  <c r="L25" i="44"/>
  <c r="J25" i="44"/>
  <c r="F25" i="44"/>
  <c r="F24" i="44"/>
  <c r="K23" i="44"/>
  <c r="G23" i="44"/>
  <c r="H23" i="44" s="1"/>
  <c r="E23" i="44"/>
  <c r="D23" i="44"/>
  <c r="C23" i="44"/>
  <c r="L22" i="44"/>
  <c r="E22" i="44"/>
  <c r="F22" i="44" s="1"/>
  <c r="G21" i="44"/>
  <c r="J21" i="44"/>
  <c r="E21" i="44"/>
  <c r="C21" i="44"/>
  <c r="I20" i="44"/>
  <c r="F20" i="44"/>
  <c r="J20" i="44" s="1"/>
  <c r="E20" i="44"/>
  <c r="K19" i="44"/>
  <c r="D16" i="44"/>
  <c r="C19" i="44"/>
  <c r="L18" i="44"/>
  <c r="E18" i="44"/>
  <c r="L17" i="44"/>
  <c r="J17" i="44"/>
  <c r="I17" i="44"/>
  <c r="F17" i="44"/>
  <c r="E17" i="44"/>
  <c r="K16" i="44"/>
  <c r="G16" i="44"/>
  <c r="H16" i="44" s="1"/>
  <c r="C16" i="44"/>
  <c r="L15" i="44"/>
  <c r="J15" i="44"/>
  <c r="I15" i="44"/>
  <c r="F15" i="44"/>
  <c r="E15" i="44"/>
  <c r="E14" i="44"/>
  <c r="F14" i="44" s="1"/>
  <c r="J14" i="44" s="1"/>
  <c r="L13" i="44"/>
  <c r="E13" i="44"/>
  <c r="F13" i="44" s="1"/>
  <c r="J13" i="44" s="1"/>
  <c r="L12" i="44"/>
  <c r="E12" i="44"/>
  <c r="F12" i="44" s="1"/>
  <c r="G11" i="44"/>
  <c r="E11" i="44"/>
  <c r="C11" i="44"/>
  <c r="L8" i="44"/>
  <c r="H8" i="44"/>
  <c r="E8" i="44"/>
  <c r="G27" i="45" l="1"/>
  <c r="C27" i="45"/>
  <c r="F9" i="45"/>
  <c r="I10" i="45"/>
  <c r="I9" i="45"/>
  <c r="L9" i="45"/>
  <c r="L27" i="45" s="1"/>
  <c r="H27" i="45"/>
  <c r="E9" i="44"/>
  <c r="F9" i="44" s="1"/>
  <c r="F27" i="44" s="1"/>
  <c r="F10" i="44"/>
  <c r="J19" i="44"/>
  <c r="I23" i="44"/>
  <c r="E16" i="44"/>
  <c r="J8" i="44"/>
  <c r="I8" i="44"/>
  <c r="J26" i="44"/>
  <c r="J23" i="44"/>
  <c r="I24" i="44"/>
  <c r="J24" i="44"/>
  <c r="I11" i="44"/>
  <c r="L11" i="44"/>
  <c r="J12" i="44"/>
  <c r="I12" i="44"/>
  <c r="I21" i="44"/>
  <c r="L21" i="44"/>
  <c r="I22" i="44"/>
  <c r="J22" i="44"/>
  <c r="I19" i="44"/>
  <c r="L16" i="44"/>
  <c r="J11" i="44"/>
  <c r="L20" i="44"/>
  <c r="L23" i="44"/>
  <c r="L19" i="44"/>
  <c r="I14" i="44"/>
  <c r="C10" i="44"/>
  <c r="I26" i="44"/>
  <c r="I13" i="44"/>
  <c r="F18" i="44"/>
  <c r="J18" i="44" s="1"/>
  <c r="G10" i="44"/>
  <c r="H10" i="44" s="1"/>
  <c r="H24" i="43"/>
  <c r="L24" i="43" s="1"/>
  <c r="H25" i="43"/>
  <c r="H26" i="43"/>
  <c r="L26" i="43" s="1"/>
  <c r="H20" i="43"/>
  <c r="H22" i="43"/>
  <c r="L22" i="43" s="1"/>
  <c r="H17" i="43"/>
  <c r="L17" i="43" s="1"/>
  <c r="H18" i="43"/>
  <c r="H19" i="43"/>
  <c r="L19" i="43" s="1"/>
  <c r="H13" i="43"/>
  <c r="L13" i="43" s="1"/>
  <c r="H12" i="43"/>
  <c r="L12" i="43" s="1"/>
  <c r="H11" i="43"/>
  <c r="H8" i="43"/>
  <c r="L8" i="43" s="1"/>
  <c r="K27" i="43"/>
  <c r="D27" i="43"/>
  <c r="F26" i="43"/>
  <c r="E26" i="43"/>
  <c r="L25" i="43"/>
  <c r="F25" i="43"/>
  <c r="J25" i="43" s="1"/>
  <c r="F24" i="43"/>
  <c r="K23" i="43"/>
  <c r="G23" i="43"/>
  <c r="E23" i="43"/>
  <c r="D23" i="43"/>
  <c r="C23" i="43"/>
  <c r="F23" i="43" s="1"/>
  <c r="E22" i="43"/>
  <c r="F22" i="43" s="1"/>
  <c r="G21" i="43"/>
  <c r="H21" i="43" s="1"/>
  <c r="I21" i="43" s="1"/>
  <c r="F21" i="43"/>
  <c r="E21" i="43"/>
  <c r="C21" i="43"/>
  <c r="E20" i="43"/>
  <c r="F20" i="43" s="1"/>
  <c r="J20" i="43" s="1"/>
  <c r="K19" i="43"/>
  <c r="D19" i="43"/>
  <c r="D16" i="43" s="1"/>
  <c r="C19" i="43"/>
  <c r="L18" i="43"/>
  <c r="E18" i="43"/>
  <c r="E17" i="43"/>
  <c r="F17" i="43" s="1"/>
  <c r="K16" i="43"/>
  <c r="G16" i="43"/>
  <c r="G10" i="43" s="1"/>
  <c r="C16" i="43"/>
  <c r="L15" i="43"/>
  <c r="H15" i="43"/>
  <c r="E15" i="43"/>
  <c r="F15" i="43" s="1"/>
  <c r="J15" i="43" s="1"/>
  <c r="H14" i="43"/>
  <c r="L14" i="43" s="1"/>
  <c r="E14" i="43"/>
  <c r="F14" i="43" s="1"/>
  <c r="J14" i="43" s="1"/>
  <c r="E13" i="43"/>
  <c r="F13" i="43" s="1"/>
  <c r="E12" i="43"/>
  <c r="F12" i="43" s="1"/>
  <c r="G11" i="43"/>
  <c r="E11" i="43"/>
  <c r="C11" i="43"/>
  <c r="F11" i="43" s="1"/>
  <c r="E10" i="43"/>
  <c r="C10" i="43"/>
  <c r="C9" i="43" s="1"/>
  <c r="E9" i="43"/>
  <c r="E8" i="43"/>
  <c r="E27" i="43" s="1"/>
  <c r="J9" i="45" l="1"/>
  <c r="F27" i="45"/>
  <c r="J27" i="45" s="1"/>
  <c r="I16" i="44"/>
  <c r="J16" i="44"/>
  <c r="G9" i="44"/>
  <c r="H9" i="44" s="1"/>
  <c r="C9" i="44"/>
  <c r="H23" i="43"/>
  <c r="I23" i="43" s="1"/>
  <c r="G9" i="43"/>
  <c r="G27" i="43" s="1"/>
  <c r="J22" i="43"/>
  <c r="H16" i="43"/>
  <c r="J24" i="43"/>
  <c r="J21" i="43"/>
  <c r="J17" i="43"/>
  <c r="J26" i="43"/>
  <c r="I24" i="43"/>
  <c r="J13" i="43"/>
  <c r="J12" i="43"/>
  <c r="J11" i="43"/>
  <c r="I17" i="43"/>
  <c r="L11" i="43"/>
  <c r="I11" i="43"/>
  <c r="I15" i="43"/>
  <c r="I20" i="43"/>
  <c r="C27" i="43"/>
  <c r="F9" i="43"/>
  <c r="I13" i="43"/>
  <c r="F10" i="43"/>
  <c r="F8" i="43"/>
  <c r="I8" i="43" s="1"/>
  <c r="I12" i="43"/>
  <c r="L20" i="43"/>
  <c r="L21" i="43"/>
  <c r="I14" i="43"/>
  <c r="E19" i="43"/>
  <c r="F19" i="43" s="1"/>
  <c r="I22" i="43"/>
  <c r="I26" i="43"/>
  <c r="F18" i="43"/>
  <c r="J18" i="43" s="1"/>
  <c r="G11" i="42"/>
  <c r="H11" i="42" s="1"/>
  <c r="L11" i="42" s="1"/>
  <c r="G23" i="42"/>
  <c r="H23" i="42" s="1"/>
  <c r="L23" i="42" s="1"/>
  <c r="G16" i="42"/>
  <c r="H16" i="42" s="1"/>
  <c r="H26" i="42"/>
  <c r="L26" i="42" s="1"/>
  <c r="H24" i="42"/>
  <c r="L24" i="42" s="1"/>
  <c r="H22" i="42"/>
  <c r="L22" i="42" s="1"/>
  <c r="H21" i="42"/>
  <c r="L21" i="42" s="1"/>
  <c r="H19" i="42"/>
  <c r="I19" i="42" s="1"/>
  <c r="H13" i="42"/>
  <c r="L13" i="42" s="1"/>
  <c r="H12" i="42"/>
  <c r="H14" i="42"/>
  <c r="L14" i="42" s="1"/>
  <c r="H15" i="42"/>
  <c r="H17" i="42"/>
  <c r="L17" i="42" s="1"/>
  <c r="H18" i="42"/>
  <c r="L18" i="42" s="1"/>
  <c r="H20" i="42"/>
  <c r="H25" i="42"/>
  <c r="L25" i="42" s="1"/>
  <c r="K27" i="42"/>
  <c r="D27" i="42"/>
  <c r="E26" i="42"/>
  <c r="F26" i="42" s="1"/>
  <c r="F25" i="42"/>
  <c r="F24" i="42"/>
  <c r="K23" i="42"/>
  <c r="E23" i="42"/>
  <c r="F23" i="42" s="1"/>
  <c r="D23" i="42"/>
  <c r="C23" i="42"/>
  <c r="E22" i="42"/>
  <c r="F22" i="42" s="1"/>
  <c r="G21" i="42"/>
  <c r="E21" i="42"/>
  <c r="C21" i="42"/>
  <c r="F21" i="42" s="1"/>
  <c r="L20" i="42"/>
  <c r="F20" i="42"/>
  <c r="J20" i="42" s="1"/>
  <c r="E20" i="42"/>
  <c r="K19" i="42"/>
  <c r="F19" i="42"/>
  <c r="E19" i="42"/>
  <c r="D19" i="42"/>
  <c r="C19" i="42"/>
  <c r="E18" i="42"/>
  <c r="F18" i="42" s="1"/>
  <c r="J18" i="42" s="1"/>
  <c r="F17" i="42"/>
  <c r="E17" i="42"/>
  <c r="K16" i="42"/>
  <c r="D16" i="42"/>
  <c r="C16" i="42"/>
  <c r="L15" i="42"/>
  <c r="F15" i="42"/>
  <c r="J15" i="42" s="1"/>
  <c r="E15" i="42"/>
  <c r="E14" i="42"/>
  <c r="F14" i="42" s="1"/>
  <c r="E13" i="42"/>
  <c r="F13" i="42" s="1"/>
  <c r="E12" i="42"/>
  <c r="F12" i="42" s="1"/>
  <c r="J12" i="42" s="1"/>
  <c r="E11" i="42"/>
  <c r="C11" i="42"/>
  <c r="C10" i="42" s="1"/>
  <c r="E10" i="42"/>
  <c r="E9" i="42"/>
  <c r="H8" i="42"/>
  <c r="F8" i="42"/>
  <c r="E8" i="42"/>
  <c r="E27" i="42" s="1"/>
  <c r="I27" i="45" l="1"/>
  <c r="L10" i="44"/>
  <c r="I10" i="44"/>
  <c r="C27" i="44"/>
  <c r="G27" i="44"/>
  <c r="J10" i="44"/>
  <c r="J23" i="43"/>
  <c r="L23" i="43"/>
  <c r="L16" i="43"/>
  <c r="I19" i="43"/>
  <c r="J19" i="43"/>
  <c r="J8" i="43"/>
  <c r="F27" i="43"/>
  <c r="E16" i="43"/>
  <c r="F16" i="43" s="1"/>
  <c r="G10" i="42"/>
  <c r="J21" i="42"/>
  <c r="J14" i="42"/>
  <c r="J25" i="42"/>
  <c r="J17" i="42"/>
  <c r="J24" i="42"/>
  <c r="J19" i="42"/>
  <c r="J13" i="42"/>
  <c r="C9" i="42"/>
  <c r="F10" i="42"/>
  <c r="I14" i="42"/>
  <c r="J23" i="42"/>
  <c r="I23" i="42"/>
  <c r="J26" i="42"/>
  <c r="I26" i="42"/>
  <c r="I12" i="42"/>
  <c r="J22" i="42"/>
  <c r="I22" i="42"/>
  <c r="I11" i="42"/>
  <c r="I15" i="42"/>
  <c r="I17" i="42"/>
  <c r="L19" i="42"/>
  <c r="J8" i="42"/>
  <c r="I24" i="42"/>
  <c r="I8" i="42"/>
  <c r="L12" i="42"/>
  <c r="L8" i="42"/>
  <c r="I13" i="42"/>
  <c r="F11" i="42"/>
  <c r="J11" i="42" s="1"/>
  <c r="E16" i="42"/>
  <c r="F16" i="42" s="1"/>
  <c r="I20" i="42"/>
  <c r="I21" i="42"/>
  <c r="C19" i="5"/>
  <c r="D19" i="5"/>
  <c r="G19" i="5"/>
  <c r="H19" i="5" s="1"/>
  <c r="K19" i="5"/>
  <c r="E20" i="5"/>
  <c r="F20" i="5" s="1"/>
  <c r="J20" i="5" s="1"/>
  <c r="H20" i="5"/>
  <c r="H10" i="42" l="1"/>
  <c r="H10" i="43" s="1"/>
  <c r="G9" i="42"/>
  <c r="J16" i="43"/>
  <c r="I16" i="43"/>
  <c r="J16" i="42"/>
  <c r="L16" i="42"/>
  <c r="I16" i="42"/>
  <c r="C27" i="42"/>
  <c r="F9" i="42"/>
  <c r="E19" i="5"/>
  <c r="F19" i="5" s="1"/>
  <c r="J19" i="5" s="1"/>
  <c r="L19" i="5"/>
  <c r="I20" i="5"/>
  <c r="L20" i="5"/>
  <c r="G10" i="41"/>
  <c r="G23" i="41"/>
  <c r="G21" i="41"/>
  <c r="G16" i="41"/>
  <c r="G27" i="40"/>
  <c r="K27" i="41"/>
  <c r="D27" i="41"/>
  <c r="E26" i="41"/>
  <c r="E23" i="41" s="1"/>
  <c r="F23" i="41" s="1"/>
  <c r="H25" i="41"/>
  <c r="L25" i="41" s="1"/>
  <c r="F25" i="41"/>
  <c r="F24" i="41"/>
  <c r="K23" i="41"/>
  <c r="D23" i="41"/>
  <c r="C23" i="41"/>
  <c r="F22" i="41"/>
  <c r="E22" i="41"/>
  <c r="E21" i="41"/>
  <c r="F21" i="41" s="1"/>
  <c r="C21" i="41"/>
  <c r="H20" i="41"/>
  <c r="L20" i="41" s="1"/>
  <c r="F20" i="41"/>
  <c r="E20" i="41"/>
  <c r="K19" i="41"/>
  <c r="E19" i="41"/>
  <c r="D19" i="41"/>
  <c r="C19" i="41"/>
  <c r="F19" i="41" s="1"/>
  <c r="E18" i="41"/>
  <c r="F18" i="41" s="1"/>
  <c r="E17" i="41"/>
  <c r="F17" i="41" s="1"/>
  <c r="K16" i="41"/>
  <c r="E16" i="41"/>
  <c r="D16" i="41"/>
  <c r="E15" i="41"/>
  <c r="F15" i="41" s="1"/>
  <c r="F14" i="41"/>
  <c r="E14" i="41"/>
  <c r="F13" i="41"/>
  <c r="E13" i="41"/>
  <c r="E12" i="41"/>
  <c r="F12" i="41" s="1"/>
  <c r="G11" i="41"/>
  <c r="E11" i="41"/>
  <c r="C11" i="41"/>
  <c r="F11" i="41" s="1"/>
  <c r="E10" i="41"/>
  <c r="E9" i="41"/>
  <c r="E8" i="41"/>
  <c r="F8" i="41" s="1"/>
  <c r="J10" i="42" l="1"/>
  <c r="L10" i="43"/>
  <c r="I10" i="43"/>
  <c r="J10" i="43"/>
  <c r="I10" i="42"/>
  <c r="L10" i="42"/>
  <c r="G27" i="42"/>
  <c r="H9" i="42"/>
  <c r="J9" i="42" s="1"/>
  <c r="F27" i="42"/>
  <c r="I19" i="5"/>
  <c r="J25" i="41"/>
  <c r="J20" i="41"/>
  <c r="G9" i="41"/>
  <c r="E27" i="41"/>
  <c r="F26" i="41"/>
  <c r="C16" i="41"/>
  <c r="F16" i="41" s="1"/>
  <c r="I20" i="41"/>
  <c r="H9" i="43" l="1"/>
  <c r="H27" i="42"/>
  <c r="J27" i="42" s="1"/>
  <c r="I9" i="42"/>
  <c r="L9" i="42"/>
  <c r="L27" i="42" s="1"/>
  <c r="G27" i="41"/>
  <c r="C10" i="41"/>
  <c r="K27" i="40"/>
  <c r="D27" i="40"/>
  <c r="E26" i="40"/>
  <c r="F26" i="40" s="1"/>
  <c r="H25" i="40"/>
  <c r="L25" i="40" s="1"/>
  <c r="F25" i="40"/>
  <c r="F24" i="40"/>
  <c r="K23" i="40"/>
  <c r="G23" i="40"/>
  <c r="D23" i="40"/>
  <c r="C23" i="40"/>
  <c r="E22" i="40"/>
  <c r="F22" i="40" s="1"/>
  <c r="G21" i="40"/>
  <c r="E21" i="40"/>
  <c r="C21" i="40"/>
  <c r="F21" i="40" s="1"/>
  <c r="H20" i="40"/>
  <c r="L20" i="40" s="1"/>
  <c r="E20" i="40"/>
  <c r="F20" i="40" s="1"/>
  <c r="K19" i="40"/>
  <c r="K16" i="40" s="1"/>
  <c r="D19" i="40"/>
  <c r="C19" i="40"/>
  <c r="F18" i="40"/>
  <c r="E18" i="40"/>
  <c r="E17" i="40"/>
  <c r="F17" i="40" s="1"/>
  <c r="G16" i="40"/>
  <c r="D16" i="40"/>
  <c r="E15" i="40"/>
  <c r="F15" i="40" s="1"/>
  <c r="E14" i="40"/>
  <c r="F14" i="40" s="1"/>
  <c r="E13" i="40"/>
  <c r="F13" i="40" s="1"/>
  <c r="F12" i="40"/>
  <c r="E12" i="40"/>
  <c r="G11" i="40"/>
  <c r="E11" i="40"/>
  <c r="F11" i="40" s="1"/>
  <c r="C11" i="40"/>
  <c r="G10" i="40"/>
  <c r="E10" i="40"/>
  <c r="E9" i="40"/>
  <c r="E8" i="40"/>
  <c r="F8" i="40" s="1"/>
  <c r="I27" i="42" l="1"/>
  <c r="J9" i="43"/>
  <c r="L9" i="43"/>
  <c r="L27" i="43" s="1"/>
  <c r="I9" i="43"/>
  <c r="H27" i="43"/>
  <c r="J25" i="40"/>
  <c r="F10" i="41"/>
  <c r="C9" i="41"/>
  <c r="J20" i="40"/>
  <c r="I20" i="40"/>
  <c r="E27" i="40"/>
  <c r="G9" i="40"/>
  <c r="E23" i="40"/>
  <c r="F23" i="40" s="1"/>
  <c r="E19" i="40"/>
  <c r="E16" i="40" s="1"/>
  <c r="C16" i="40"/>
  <c r="I27" i="43" l="1"/>
  <c r="J27" i="43"/>
  <c r="F9" i="41"/>
  <c r="C27" i="41"/>
  <c r="C10" i="40"/>
  <c r="F16" i="40"/>
  <c r="F19" i="40"/>
  <c r="D27" i="5"/>
  <c r="F24" i="5"/>
  <c r="F25" i="5"/>
  <c r="F27" i="41" l="1"/>
  <c r="C9" i="40"/>
  <c r="F10" i="40"/>
  <c r="C27" i="40" l="1"/>
  <c r="F9" i="40"/>
  <c r="F27" i="40" l="1"/>
  <c r="J25" i="5" l="1"/>
  <c r="L25" i="5"/>
  <c r="C23" i="5" l="1"/>
  <c r="H18" i="5" l="1"/>
  <c r="H18" i="41" l="1"/>
  <c r="H18" i="40"/>
  <c r="H12" i="5"/>
  <c r="H12" i="40" s="1"/>
  <c r="H13" i="5"/>
  <c r="H13" i="40" s="1"/>
  <c r="H14" i="5"/>
  <c r="H15" i="5"/>
  <c r="H17" i="5"/>
  <c r="H22" i="5"/>
  <c r="H24" i="5"/>
  <c r="H24" i="40" s="1"/>
  <c r="H8" i="5"/>
  <c r="H8" i="40" s="1"/>
  <c r="H26" i="5"/>
  <c r="H26" i="40" s="1"/>
  <c r="H14" i="41" l="1"/>
  <c r="H14" i="40"/>
  <c r="H13" i="41"/>
  <c r="I13" i="40"/>
  <c r="L13" i="40"/>
  <c r="J13" i="40"/>
  <c r="L12" i="40"/>
  <c r="H12" i="41"/>
  <c r="I12" i="40"/>
  <c r="J12" i="40"/>
  <c r="H17" i="41"/>
  <c r="H17" i="40"/>
  <c r="H8" i="41"/>
  <c r="I8" i="40"/>
  <c r="J8" i="40"/>
  <c r="L8" i="40"/>
  <c r="L18" i="40"/>
  <c r="J18" i="40"/>
  <c r="H22" i="40"/>
  <c r="H15" i="41"/>
  <c r="H15" i="40"/>
  <c r="L26" i="40"/>
  <c r="H26" i="41"/>
  <c r="I26" i="40"/>
  <c r="J26" i="40"/>
  <c r="L24" i="40"/>
  <c r="H24" i="41"/>
  <c r="I24" i="40"/>
  <c r="J24" i="40"/>
  <c r="L18" i="41"/>
  <c r="J18" i="41"/>
  <c r="K27" i="5"/>
  <c r="E26" i="5"/>
  <c r="F26" i="5" s="1"/>
  <c r="K23" i="5"/>
  <c r="D23" i="5"/>
  <c r="E22" i="5"/>
  <c r="G21" i="5"/>
  <c r="H21" i="5" s="1"/>
  <c r="E21" i="5"/>
  <c r="C21" i="5"/>
  <c r="K16" i="5"/>
  <c r="E18" i="5"/>
  <c r="F18" i="5" s="1"/>
  <c r="E17" i="5"/>
  <c r="D16" i="5"/>
  <c r="E15" i="5"/>
  <c r="E14" i="5"/>
  <c r="E13" i="5"/>
  <c r="E12" i="5"/>
  <c r="G11" i="5"/>
  <c r="H11" i="5" s="1"/>
  <c r="H11" i="40" s="1"/>
  <c r="E11" i="5"/>
  <c r="C11" i="5"/>
  <c r="E10" i="5"/>
  <c r="E9" i="5"/>
  <c r="E8" i="5"/>
  <c r="L12" i="41" l="1"/>
  <c r="I12" i="41"/>
  <c r="J12" i="41"/>
  <c r="L15" i="41"/>
  <c r="I15" i="41"/>
  <c r="J15" i="41"/>
  <c r="L15" i="40"/>
  <c r="J15" i="40"/>
  <c r="I15" i="40"/>
  <c r="H11" i="41"/>
  <c r="I11" i="40"/>
  <c r="L11" i="40"/>
  <c r="J11" i="40"/>
  <c r="L24" i="41"/>
  <c r="I24" i="41"/>
  <c r="J24" i="41"/>
  <c r="H22" i="41"/>
  <c r="I22" i="40"/>
  <c r="L22" i="40"/>
  <c r="J22" i="40"/>
  <c r="L8" i="41"/>
  <c r="I8" i="41"/>
  <c r="J8" i="41"/>
  <c r="I21" i="5"/>
  <c r="H21" i="40"/>
  <c r="L17" i="40"/>
  <c r="I17" i="40"/>
  <c r="J17" i="40"/>
  <c r="L17" i="41"/>
  <c r="I17" i="41"/>
  <c r="J17" i="41"/>
  <c r="L13" i="41"/>
  <c r="J13" i="41"/>
  <c r="I13" i="41"/>
  <c r="I14" i="40"/>
  <c r="L14" i="40"/>
  <c r="J14" i="40"/>
  <c r="F21" i="5"/>
  <c r="L26" i="41"/>
  <c r="I26" i="41"/>
  <c r="J26" i="41"/>
  <c r="L14" i="41"/>
  <c r="J14" i="41"/>
  <c r="I14" i="41"/>
  <c r="E27" i="5"/>
  <c r="F8" i="5"/>
  <c r="F13" i="5"/>
  <c r="I13" i="5" s="1"/>
  <c r="F15" i="5"/>
  <c r="I15" i="5" s="1"/>
  <c r="F11" i="5"/>
  <c r="F17" i="5"/>
  <c r="I17" i="5" s="1"/>
  <c r="F14" i="5"/>
  <c r="I14" i="5" s="1"/>
  <c r="F22" i="5"/>
  <c r="I22" i="5" s="1"/>
  <c r="F12" i="5"/>
  <c r="I12" i="5" s="1"/>
  <c r="C16" i="5"/>
  <c r="E23" i="5"/>
  <c r="F23" i="5" s="1"/>
  <c r="G16" i="5"/>
  <c r="H16" i="5" s="1"/>
  <c r="H16" i="40" s="1"/>
  <c r="G23" i="5"/>
  <c r="H23" i="5" s="1"/>
  <c r="H23" i="40" s="1"/>
  <c r="L23" i="40" l="1"/>
  <c r="I23" i="40"/>
  <c r="H23" i="41"/>
  <c r="J23" i="40"/>
  <c r="E16" i="5"/>
  <c r="H16" i="41"/>
  <c r="I16" i="40"/>
  <c r="L16" i="40"/>
  <c r="J16" i="40"/>
  <c r="L11" i="41"/>
  <c r="J11" i="41"/>
  <c r="I11" i="41"/>
  <c r="H19" i="40"/>
  <c r="H21" i="41"/>
  <c r="I21" i="40"/>
  <c r="L21" i="40"/>
  <c r="J21" i="40"/>
  <c r="L22" i="41"/>
  <c r="J22" i="41"/>
  <c r="I22" i="41"/>
  <c r="C10" i="5"/>
  <c r="F16" i="5"/>
  <c r="I16" i="5" s="1"/>
  <c r="L26" i="5"/>
  <c r="J26" i="5"/>
  <c r="G10" i="5"/>
  <c r="H10" i="5" s="1"/>
  <c r="H10" i="40" s="1"/>
  <c r="C9" i="5" l="1"/>
  <c r="F9" i="5" s="1"/>
  <c r="F27" i="5" s="1"/>
  <c r="L16" i="41"/>
  <c r="I16" i="41"/>
  <c r="J16" i="41"/>
  <c r="H10" i="41"/>
  <c r="I10" i="40"/>
  <c r="L10" i="40"/>
  <c r="J10" i="40"/>
  <c r="L19" i="40"/>
  <c r="H19" i="41"/>
  <c r="I19" i="40"/>
  <c r="J19" i="40"/>
  <c r="L23" i="41"/>
  <c r="I23" i="41"/>
  <c r="J23" i="41"/>
  <c r="J21" i="41"/>
  <c r="I21" i="41"/>
  <c r="L21" i="41"/>
  <c r="J24" i="5"/>
  <c r="L24" i="5"/>
  <c r="G9" i="5"/>
  <c r="H9" i="5" s="1"/>
  <c r="H9" i="40" s="1"/>
  <c r="C27" i="5" l="1"/>
  <c r="L10" i="41"/>
  <c r="J10" i="41"/>
  <c r="I10" i="41"/>
  <c r="I9" i="40"/>
  <c r="H9" i="41"/>
  <c r="L9" i="40"/>
  <c r="L27" i="40" s="1"/>
  <c r="J9" i="40"/>
  <c r="H27" i="40"/>
  <c r="L19" i="41"/>
  <c r="J19" i="41"/>
  <c r="I19" i="41"/>
  <c r="G27" i="5"/>
  <c r="H27" i="41" l="1"/>
  <c r="L9" i="41"/>
  <c r="L27" i="41" s="1"/>
  <c r="J9" i="41"/>
  <c r="I9" i="41"/>
  <c r="I27" i="40"/>
  <c r="J27" i="40"/>
  <c r="L22" i="5"/>
  <c r="J22" i="5"/>
  <c r="L8" i="5"/>
  <c r="J8" i="5"/>
  <c r="I8" i="5"/>
  <c r="L11" i="5"/>
  <c r="J11" i="5"/>
  <c r="I11" i="5"/>
  <c r="J23" i="5"/>
  <c r="L23" i="5"/>
  <c r="L12" i="5"/>
  <c r="J12" i="5"/>
  <c r="L15" i="5"/>
  <c r="J15" i="5"/>
  <c r="L17" i="5"/>
  <c r="J17" i="5"/>
  <c r="L18" i="5"/>
  <c r="J18" i="5"/>
  <c r="J27" i="41" l="1"/>
  <c r="I27" i="41"/>
  <c r="L13" i="5"/>
  <c r="J13" i="5"/>
  <c r="J14" i="5"/>
  <c r="L14" i="5"/>
  <c r="L21" i="5"/>
  <c r="J21" i="5"/>
  <c r="J16" i="5" l="1"/>
  <c r="L16" i="5"/>
  <c r="L10" i="5" l="1"/>
  <c r="J10" i="5"/>
  <c r="I10" i="5"/>
  <c r="L9" i="5"/>
  <c r="L27" i="5" s="1"/>
  <c r="I9" i="5"/>
  <c r="H27" i="5"/>
  <c r="J9" i="5"/>
  <c r="I27" i="5" l="1"/>
  <c r="J27" i="5"/>
  <c r="I9" i="44" l="1"/>
  <c r="L9" i="44"/>
  <c r="L27" i="44" s="1"/>
  <c r="J9" i="44"/>
  <c r="H27" i="44"/>
  <c r="I27" i="44" s="1"/>
  <c r="J27" i="44" l="1"/>
</calcChain>
</file>

<file path=xl/sharedStrings.xml><?xml version="1.0" encoding="utf-8"?>
<sst xmlns="http://schemas.openxmlformats.org/spreadsheetml/2006/main" count="382" uniqueCount="55">
  <si>
    <t>Rubro Presupuestal</t>
  </si>
  <si>
    <t>Ppto. Inicial</t>
  </si>
  <si>
    <t>Modificaciones</t>
  </si>
  <si>
    <t>Ppto. Definitivo</t>
  </si>
  <si>
    <t>Total Recaudos</t>
  </si>
  <si>
    <t>Rubro</t>
  </si>
  <si>
    <t>Nombre</t>
  </si>
  <si>
    <t>Mes</t>
  </si>
  <si>
    <t>Acumuladas</t>
  </si>
  <si>
    <t>Pct. Eje.</t>
  </si>
  <si>
    <t>Saldo por Recaudar</t>
  </si>
  <si>
    <t>Reconoc. Ingresos</t>
  </si>
  <si>
    <t>Reconoc. Acumulados</t>
  </si>
  <si>
    <t>DISPONIBILIDAD INICIAL</t>
  </si>
  <si>
    <t>INGRESOS</t>
  </si>
  <si>
    <t>INGRESOS CORRIENTES</t>
  </si>
  <si>
    <t>INGRESOS POR EXPLOTACIÓN</t>
  </si>
  <si>
    <t>VENTA DE BIENES</t>
  </si>
  <si>
    <t>OTROS INGRESOS CORRIENTES</t>
  </si>
  <si>
    <t>INGRESOS DECRETO 327 DE 2004</t>
  </si>
  <si>
    <t>TRANSFERENCIAS</t>
  </si>
  <si>
    <t>Administracion Central</t>
  </si>
  <si>
    <t>RECURSOS DE CAPITAL</t>
  </si>
  <si>
    <t>RENDIMIENTOS POR OPERACIONES FINANCIERAS</t>
  </si>
  <si>
    <t>Total Ingresos</t>
  </si>
  <si>
    <t>VENTA DE SERVICIOS</t>
  </si>
  <si>
    <t>COMERCIALIZACION DE MERCACIAS</t>
  </si>
  <si>
    <t>OTROS INGRESOS DE EXPLOTACION</t>
  </si>
  <si>
    <t xml:space="preserve">  21201</t>
  </si>
  <si>
    <t xml:space="preserve">  21203</t>
  </si>
  <si>
    <t>RENTAS CONTRACTUALES</t>
  </si>
  <si>
    <t xml:space="preserve">  2120499</t>
  </si>
  <si>
    <t xml:space="preserve">              SUBGERENTE DE GESTIÓN CORPORATIVA</t>
  </si>
  <si>
    <t>OTROS RECURSOS DE CAPITAL</t>
  </si>
  <si>
    <t>OTRAS RENTAS CONTRACTUALES</t>
  </si>
  <si>
    <t>EMPRESA DE RENOVACIÓN Y DESARROLLO URBANO DE BOGOTÁ D.C.</t>
  </si>
  <si>
    <t>IRENE DUARTE MÉNDEZ</t>
  </si>
  <si>
    <t>OTROS INGRESOS CONVENIO SDHT - ERU</t>
  </si>
  <si>
    <t>APORTES DE CAPITAL</t>
  </si>
  <si>
    <t>GEMMA EDITH LOZANO RAMÍREZ</t>
  </si>
  <si>
    <t>TESORERA GENERAL</t>
  </si>
  <si>
    <t>INFORME DE EJECUCIÓN DEL PRESUPUESTO DE INGRESOS PERIODO 201901</t>
  </si>
  <si>
    <t>INFORME DE EJECUCIÓN DEL PRESUPUESTO DE INGRESOS PERIODO 201902</t>
  </si>
  <si>
    <t>JAVIER SUAREZ PEDRAZA</t>
  </si>
  <si>
    <t>URSULA ABLANQUE MEJÍA</t>
  </si>
  <si>
    <t>GESTOR SENIOR 3 - PRESUPUESTO</t>
  </si>
  <si>
    <t>GERENTE GENERAL</t>
  </si>
  <si>
    <t>INFORME DE EJECUCIÓN DEL PRESUPUESTO DE INGRESOS PERIODO 201903</t>
  </si>
  <si>
    <t>SUBGERENTE DE GESTIÓN CORPORATIVA</t>
  </si>
  <si>
    <t xml:space="preserve">GESTOR SENIOR 3 - PRESUPUESTO </t>
  </si>
  <si>
    <t>INFORME DE EJECUCIÓN DEL PRESUPUESTO DE INGRESOS PERIODO 201904</t>
  </si>
  <si>
    <t>INFORME DE EJECUCIÓN DEL PRESUPUESTO DE INGRESOS PERIODO 201905</t>
  </si>
  <si>
    <t>INFORME DE EJECUCIÓN DEL PRESUPUESTO DE INGRESOS PERIODO 201906</t>
  </si>
  <si>
    <t>INFORME DE EJECUCIÓN DEL PRESUPUESTO DE INGRESOS PERIODO 201907</t>
  </si>
  <si>
    <t>INFORME DE EJECUCIÓN DEL PRESUPUESTO DE INGRESOS PERIODO 201908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</si>
</sst>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&quot;$&quot;\ * #,##0_-;\-&quot;$&quot;\ * #,##0_-;_-&quot;$&quot;\ * &quot;-&quot;_-;_-@_-"/>
    <numFmt numFmtId="41" formatCode="_-* #,##0_-;\-* #,##0_-;_-* &quot;-&quot;_-;_-@_-"/>
    <numFmt numFmtId="164" formatCode="_(* #,##0.00_);_(* \(#,##0.00\);_(* &quot;-&quot;??_);_(@_)"/>
    <numFmt numFmtId="165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136">
    <xf numFmtId="0" fontId="0" fillId="0" borderId="0" xfId="0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/>
    <xf numFmtId="4" fontId="2" fillId="0" borderId="1" xfId="0" applyNumberFormat="1" applyFont="1" applyBorder="1"/>
    <xf numFmtId="2" fontId="0" fillId="0" borderId="11" xfId="0" applyNumberFormat="1" applyBorder="1"/>
    <xf numFmtId="4" fontId="2" fillId="0" borderId="11" xfId="0" applyNumberFormat="1" applyFont="1" applyBorder="1"/>
    <xf numFmtId="4" fontId="2" fillId="0" borderId="3" xfId="0" applyNumberFormat="1" applyFont="1" applyBorder="1"/>
    <xf numFmtId="0" fontId="2" fillId="0" borderId="15" xfId="0" applyFont="1" applyBorder="1"/>
    <xf numFmtId="4" fontId="2" fillId="0" borderId="4" xfId="0" applyNumberFormat="1" applyFont="1" applyBorder="1"/>
    <xf numFmtId="2" fontId="0" fillId="0" borderId="15" xfId="0" applyNumberFormat="1" applyBorder="1"/>
    <xf numFmtId="4" fontId="2" fillId="0" borderId="15" xfId="0" applyNumberFormat="1" applyFont="1" applyBorder="1"/>
    <xf numFmtId="10" fontId="2" fillId="0" borderId="15" xfId="0" applyNumberFormat="1" applyFont="1" applyBorder="1"/>
    <xf numFmtId="4" fontId="2" fillId="0" borderId="5" xfId="0" applyNumberFormat="1" applyFont="1" applyBorder="1"/>
    <xf numFmtId="4" fontId="0" fillId="0" borderId="15" xfId="0" applyNumberFormat="1" applyBorder="1"/>
    <xf numFmtId="0" fontId="0" fillId="0" borderId="15" xfId="0" applyBorder="1"/>
    <xf numFmtId="4" fontId="0" fillId="0" borderId="4" xfId="0" applyNumberFormat="1" applyBorder="1"/>
    <xf numFmtId="2" fontId="0" fillId="0" borderId="4" xfId="0" applyNumberFormat="1" applyBorder="1"/>
    <xf numFmtId="4" fontId="0" fillId="0" borderId="5" xfId="0" applyNumberFormat="1" applyBorder="1"/>
    <xf numFmtId="10" fontId="0" fillId="0" borderId="15" xfId="0" applyNumberFormat="1" applyFont="1" applyBorder="1"/>
    <xf numFmtId="0" fontId="0" fillId="0" borderId="14" xfId="0" applyBorder="1"/>
    <xf numFmtId="4" fontId="0" fillId="0" borderId="6" xfId="0" applyNumberFormat="1" applyBorder="1"/>
    <xf numFmtId="2" fontId="0" fillId="0" borderId="14" xfId="0" applyNumberFormat="1" applyBorder="1"/>
    <xf numFmtId="4" fontId="0" fillId="0" borderId="14" xfId="0" applyNumberFormat="1" applyBorder="1"/>
    <xf numFmtId="4" fontId="2" fillId="0" borderId="13" xfId="0" applyNumberFormat="1" applyFont="1" applyBorder="1"/>
    <xf numFmtId="4" fontId="2" fillId="0" borderId="14" xfId="0" applyNumberFormat="1" applyFont="1" applyBorder="1"/>
    <xf numFmtId="10" fontId="2" fillId="0" borderId="13" xfId="2" applyNumberFormat="1" applyFont="1" applyBorder="1" applyAlignment="1">
      <alignment horizontal="right"/>
    </xf>
    <xf numFmtId="10" fontId="0" fillId="0" borderId="0" xfId="2" applyNumberFormat="1" applyFont="1"/>
    <xf numFmtId="4" fontId="0" fillId="0" borderId="0" xfId="0" applyNumberFormat="1"/>
    <xf numFmtId="164" fontId="0" fillId="0" borderId="0" xfId="1" applyFont="1"/>
    <xf numFmtId="164" fontId="1" fillId="0" borderId="0" xfId="1" applyFont="1"/>
    <xf numFmtId="164" fontId="0" fillId="0" borderId="0" xfId="0" applyNumberFormat="1"/>
    <xf numFmtId="165" fontId="0" fillId="0" borderId="0" xfId="0" applyNumberFormat="1"/>
    <xf numFmtId="0" fontId="0" fillId="0" borderId="15" xfId="0" applyFont="1" applyBorder="1"/>
    <xf numFmtId="0" fontId="0" fillId="0" borderId="0" xfId="0" quotePrefix="1" applyNumberFormat="1" applyFont="1" applyFill="1" applyBorder="1"/>
    <xf numFmtId="4" fontId="0" fillId="0" borderId="4" xfId="0" applyNumberFormat="1" applyFont="1" applyBorder="1"/>
    <xf numFmtId="2" fontId="0" fillId="0" borderId="15" xfId="0" applyNumberFormat="1" applyFont="1" applyBorder="1"/>
    <xf numFmtId="4" fontId="0" fillId="0" borderId="15" xfId="0" applyNumberFormat="1" applyFont="1" applyBorder="1"/>
    <xf numFmtId="4" fontId="0" fillId="0" borderId="5" xfId="0" applyNumberFormat="1" applyFont="1" applyBorder="1"/>
    <xf numFmtId="0" fontId="2" fillId="0" borderId="0" xfId="0" quotePrefix="1" applyNumberFormat="1" applyFont="1" applyFill="1" applyBorder="1"/>
    <xf numFmtId="2" fontId="2" fillId="0" borderId="15" xfId="0" applyNumberFormat="1" applyFont="1" applyBorder="1"/>
    <xf numFmtId="0" fontId="2" fillId="0" borderId="11" xfId="0" applyFont="1" applyFill="1" applyBorder="1" applyAlignment="1">
      <alignment horizontal="right"/>
    </xf>
    <xf numFmtId="0" fontId="2" fillId="0" borderId="15" xfId="0" applyFont="1" applyFill="1" applyBorder="1" applyAlignment="1">
      <alignment horizontal="right"/>
    </xf>
    <xf numFmtId="0" fontId="0" fillId="0" borderId="15" xfId="0" applyFont="1" applyFill="1" applyBorder="1" applyAlignment="1">
      <alignment horizontal="right"/>
    </xf>
    <xf numFmtId="0" fontId="0" fillId="0" borderId="15" xfId="0" applyFill="1" applyBorder="1" applyAlignment="1">
      <alignment horizontal="right"/>
    </xf>
    <xf numFmtId="10" fontId="2" fillId="0" borderId="11" xfId="0" applyNumberFormat="1" applyFont="1" applyBorder="1"/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9" fontId="0" fillId="0" borderId="0" xfId="2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/>
    <xf numFmtId="41" fontId="0" fillId="0" borderId="0" xfId="3" applyFont="1"/>
    <xf numFmtId="41" fontId="2" fillId="0" borderId="0" xfId="3" applyFont="1"/>
    <xf numFmtId="0" fontId="0" fillId="2" borderId="0" xfId="0" applyFill="1"/>
    <xf numFmtId="41" fontId="0" fillId="2" borderId="0" xfId="3" applyFont="1" applyFill="1"/>
    <xf numFmtId="0" fontId="0" fillId="2" borderId="0" xfId="0" quotePrefix="1" applyNumberFormat="1" applyFont="1" applyFill="1" applyBorder="1"/>
    <xf numFmtId="4" fontId="0" fillId="2" borderId="4" xfId="0" applyNumberFormat="1" applyFill="1" applyBorder="1"/>
    <xf numFmtId="10" fontId="0" fillId="2" borderId="15" xfId="0" applyNumberFormat="1" applyFont="1" applyFill="1" applyBorder="1"/>
    <xf numFmtId="2" fontId="0" fillId="2" borderId="15" xfId="0" applyNumberFormat="1" applyFill="1" applyBorder="1"/>
    <xf numFmtId="4" fontId="0" fillId="2" borderId="15" xfId="0" applyNumberFormat="1" applyFill="1" applyBorder="1"/>
    <xf numFmtId="4" fontId="0" fillId="0" borderId="4" xfId="0" applyNumberFormat="1" applyFont="1" applyFill="1" applyBorder="1"/>
    <xf numFmtId="10" fontId="0" fillId="0" borderId="15" xfId="0" applyNumberFormat="1" applyFont="1" applyFill="1" applyBorder="1"/>
    <xf numFmtId="4" fontId="0" fillId="0" borderId="15" xfId="0" applyNumberFormat="1" applyFont="1" applyFill="1" applyBorder="1"/>
    <xf numFmtId="0" fontId="0" fillId="0" borderId="0" xfId="0" applyFont="1" applyFill="1"/>
    <xf numFmtId="41" fontId="1" fillId="0" borderId="0" xfId="3" applyFont="1" applyFill="1"/>
    <xf numFmtId="0" fontId="0" fillId="0" borderId="14" xfId="0" applyFill="1" applyBorder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" fontId="2" fillId="0" borderId="2" xfId="0" applyNumberFormat="1" applyFont="1" applyBorder="1"/>
    <xf numFmtId="4" fontId="2" fillId="0" borderId="0" xfId="0" applyNumberFormat="1" applyFont="1" applyBorder="1"/>
    <xf numFmtId="4" fontId="0" fillId="0" borderId="0" xfId="0" applyNumberFormat="1" applyFont="1" applyBorder="1"/>
    <xf numFmtId="4" fontId="0" fillId="0" borderId="0" xfId="0" applyNumberFormat="1" applyBorder="1"/>
    <xf numFmtId="2" fontId="0" fillId="0" borderId="0" xfId="0" applyNumberFormat="1" applyBorder="1"/>
    <xf numFmtId="4" fontId="0" fillId="0" borderId="0" xfId="0" applyNumberFormat="1" applyFont="1" applyFill="1" applyBorder="1"/>
    <xf numFmtId="4" fontId="0" fillId="2" borderId="0" xfId="0" applyNumberFormat="1" applyFill="1" applyBorder="1"/>
    <xf numFmtId="4" fontId="0" fillId="0" borderId="7" xfId="0" applyNumberFormat="1" applyBorder="1"/>
    <xf numFmtId="42" fontId="0" fillId="0" borderId="0" xfId="4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14" xfId="0" applyNumberFormat="1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" fontId="4" fillId="0" borderId="15" xfId="0" applyNumberFormat="1" applyFont="1" applyFill="1" applyBorder="1"/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5">
    <cellStyle name="Millares" xfId="1" builtinId="3"/>
    <cellStyle name="Millares [0]" xfId="3" builtinId="6"/>
    <cellStyle name="Moneda [0]" xfId="4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1957914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2582333" cy="560917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1957914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2582333" cy="552980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757764</xdr:colOff>
      <xdr:row>3</xdr:row>
      <xdr:rowOff>63497</xdr:rowOff>
    </xdr:to>
    <xdr:grpSp>
      <xdr:nvGrpSpPr>
        <xdr:cNvPr id="7" name="1 Grupo"/>
        <xdr:cNvGrpSpPr>
          <a:grpSpLocks/>
        </xdr:cNvGrpSpPr>
      </xdr:nvGrpSpPr>
      <xdr:grpSpPr bwMode="auto">
        <a:xfrm>
          <a:off x="137581" y="105830"/>
          <a:ext cx="1382183" cy="557742"/>
          <a:chOff x="1763688" y="2760411"/>
          <a:chExt cx="5612127" cy="1388669"/>
        </a:xfrm>
      </xdr:grpSpPr>
      <xdr:pic>
        <xdr:nvPicPr>
          <xdr:cNvPr id="8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757764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1382183" cy="557742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757764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1382183" cy="557742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757764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1382183" cy="557742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757764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1382183" cy="557742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757764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1382183" cy="557742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view="pageBreakPreview" zoomScale="90" zoomScaleNormal="90" zoomScaleSheetLayoutView="90" workbookViewId="0">
      <selection activeCell="F9" sqref="F9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5.140625" customWidth="1"/>
    <col min="5" max="5" width="15.85546875" customWidth="1"/>
    <col min="6" max="6" width="18.7109375" bestFit="1" customWidth="1"/>
    <col min="7" max="7" width="17.5703125" bestFit="1" customWidth="1"/>
    <col min="8" max="8" width="19" bestFit="1" customWidth="1"/>
    <col min="9" max="9" width="10.140625" customWidth="1"/>
    <col min="10" max="10" width="18.28515625" bestFit="1" customWidth="1"/>
    <col min="11" max="11" width="8" customWidth="1"/>
    <col min="12" max="12" width="17.5703125" customWidth="1"/>
    <col min="16" max="16" width="14.85546875" style="57" customWidth="1"/>
  </cols>
  <sheetData>
    <row r="1" spans="1:12" ht="15.75" x14ac:dyDescent="0.25">
      <c r="A1" s="117" t="s">
        <v>35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9"/>
    </row>
    <row r="2" spans="1:12" ht="15.75" x14ac:dyDescent="0.25">
      <c r="A2" s="120" t="s">
        <v>41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2"/>
    </row>
    <row r="3" spans="1:12" ht="15.75" x14ac:dyDescent="0.25">
      <c r="A3" s="50"/>
      <c r="B3" s="51"/>
      <c r="C3" s="51"/>
      <c r="D3" s="51"/>
      <c r="E3" s="51"/>
      <c r="F3" s="51"/>
      <c r="G3" s="51"/>
      <c r="H3" s="51"/>
      <c r="I3" s="51"/>
      <c r="J3" s="51"/>
      <c r="K3" s="51"/>
      <c r="L3" s="52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23" t="s">
        <v>0</v>
      </c>
      <c r="B6" s="124"/>
      <c r="C6" s="125" t="s">
        <v>1</v>
      </c>
      <c r="D6" s="127" t="s">
        <v>2</v>
      </c>
      <c r="E6" s="128"/>
      <c r="F6" s="125" t="s">
        <v>3</v>
      </c>
      <c r="G6" s="127" t="s">
        <v>4</v>
      </c>
      <c r="H6" s="128"/>
      <c r="I6" s="129"/>
      <c r="J6" s="130"/>
      <c r="K6" s="130"/>
      <c r="L6" s="131"/>
    </row>
    <row r="7" spans="1:12" ht="60" x14ac:dyDescent="0.25">
      <c r="A7" s="4" t="s">
        <v>5</v>
      </c>
      <c r="B7" s="4" t="s">
        <v>6</v>
      </c>
      <c r="C7" s="126"/>
      <c r="D7" s="4" t="s">
        <v>7</v>
      </c>
      <c r="E7" s="4" t="s">
        <v>8</v>
      </c>
      <c r="F7" s="126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9">
        <v>0</v>
      </c>
      <c r="E8" s="9">
        <f>+D8</f>
        <v>0</v>
      </c>
      <c r="F8" s="9">
        <f>+C8+E8</f>
        <v>32644608000</v>
      </c>
      <c r="G8" s="7">
        <v>0</v>
      </c>
      <c r="H8" s="7">
        <f>+G8</f>
        <v>0</v>
      </c>
      <c r="I8" s="48">
        <f t="shared" ref="I8:I17" si="0">+H8/F8</f>
        <v>0</v>
      </c>
      <c r="J8" s="10">
        <f t="shared" ref="J8:J15" si="1">+F8-H8</f>
        <v>32644608000</v>
      </c>
      <c r="K8" s="8">
        <v>0</v>
      </c>
      <c r="L8" s="9">
        <f>+H8</f>
        <v>0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2">
        <v>0</v>
      </c>
      <c r="E9" s="12">
        <f t="shared" ref="E9:E26" si="2">+D9</f>
        <v>0</v>
      </c>
      <c r="F9" s="12">
        <f t="shared" ref="F9:F26" si="3">+C9+E9</f>
        <v>118232887000</v>
      </c>
      <c r="G9" s="12">
        <f>+G10+G21+G23</f>
        <v>222875621</v>
      </c>
      <c r="H9" s="12">
        <f t="shared" ref="H9:H26" si="4">+G9</f>
        <v>222875621</v>
      </c>
      <c r="I9" s="15">
        <f>+H9/F9</f>
        <v>1.8850560673529017E-3</v>
      </c>
      <c r="J9" s="16">
        <f t="shared" si="1"/>
        <v>118010011379</v>
      </c>
      <c r="K9" s="43">
        <v>0</v>
      </c>
      <c r="L9" s="14">
        <f t="shared" ref="L9:L26" si="5">+H9</f>
        <v>222875621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2">
        <v>0</v>
      </c>
      <c r="E10" s="12">
        <f t="shared" si="2"/>
        <v>0</v>
      </c>
      <c r="F10" s="12">
        <f>+C10+E10</f>
        <v>85772887000</v>
      </c>
      <c r="G10" s="12">
        <f>+G11+G16</f>
        <v>104874840</v>
      </c>
      <c r="H10" s="12">
        <f t="shared" si="4"/>
        <v>104874840</v>
      </c>
      <c r="I10" s="15">
        <f t="shared" si="0"/>
        <v>1.2227038597873009E-3</v>
      </c>
      <c r="J10" s="16">
        <f t="shared" si="1"/>
        <v>85668012160</v>
      </c>
      <c r="K10" s="43">
        <v>0</v>
      </c>
      <c r="L10" s="14">
        <f t="shared" si="5"/>
        <v>104874840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v>0</v>
      </c>
      <c r="E11" s="12">
        <f t="shared" si="2"/>
        <v>0</v>
      </c>
      <c r="F11" s="12">
        <f t="shared" si="3"/>
        <v>82695768000</v>
      </c>
      <c r="G11" s="12">
        <f>+G12+G13+G14+G15</f>
        <v>91787220</v>
      </c>
      <c r="H11" s="12">
        <f t="shared" si="4"/>
        <v>91787220</v>
      </c>
      <c r="I11" s="22">
        <f t="shared" si="0"/>
        <v>1.1099385400229914E-3</v>
      </c>
      <c r="J11" s="16">
        <f t="shared" si="1"/>
        <v>82603980780</v>
      </c>
      <c r="K11" s="43">
        <v>0</v>
      </c>
      <c r="L11" s="14">
        <f t="shared" si="5"/>
        <v>91787220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0</v>
      </c>
      <c r="E12" s="19">
        <f t="shared" si="2"/>
        <v>0</v>
      </c>
      <c r="F12" s="19">
        <f t="shared" si="3"/>
        <v>82085768000</v>
      </c>
      <c r="G12" s="38">
        <v>0</v>
      </c>
      <c r="H12" s="38">
        <f t="shared" si="4"/>
        <v>0</v>
      </c>
      <c r="I12" s="22">
        <f t="shared" si="0"/>
        <v>0</v>
      </c>
      <c r="J12" s="41">
        <f t="shared" si="1"/>
        <v>82085768000</v>
      </c>
      <c r="K12" s="39">
        <v>0</v>
      </c>
      <c r="L12" s="40">
        <f t="shared" si="5"/>
        <v>0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0</v>
      </c>
      <c r="E13" s="19">
        <f t="shared" si="2"/>
        <v>0</v>
      </c>
      <c r="F13" s="19">
        <f t="shared" si="3"/>
        <v>610000000</v>
      </c>
      <c r="G13" s="19">
        <v>91787220</v>
      </c>
      <c r="H13" s="19">
        <f t="shared" si="4"/>
        <v>91787220</v>
      </c>
      <c r="I13" s="22">
        <f t="shared" si="0"/>
        <v>0.1504708524590164</v>
      </c>
      <c r="J13" s="21">
        <f t="shared" si="1"/>
        <v>518212780</v>
      </c>
      <c r="K13" s="13">
        <v>0</v>
      </c>
      <c r="L13" s="17">
        <f t="shared" si="5"/>
        <v>91787220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9">
        <f t="shared" si="2"/>
        <v>0</v>
      </c>
      <c r="F14" s="19">
        <f t="shared" si="3"/>
        <v>0</v>
      </c>
      <c r="G14" s="20">
        <v>0</v>
      </c>
      <c r="H14" s="20">
        <f t="shared" si="4"/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5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9">
        <f t="shared" si="2"/>
        <v>0</v>
      </c>
      <c r="F15" s="19">
        <f t="shared" si="3"/>
        <v>0</v>
      </c>
      <c r="G15" s="20">
        <v>0</v>
      </c>
      <c r="H15" s="20">
        <f t="shared" si="4"/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5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>SUM(D17:D19)</f>
        <v>0</v>
      </c>
      <c r="E16" s="12">
        <f>SUM(E17:E19)</f>
        <v>0</v>
      </c>
      <c r="F16" s="12">
        <f t="shared" si="3"/>
        <v>3077119000</v>
      </c>
      <c r="G16" s="12">
        <f>+G17+G19+G18</f>
        <v>13087620</v>
      </c>
      <c r="H16" s="12">
        <f t="shared" si="4"/>
        <v>13087620</v>
      </c>
      <c r="I16" s="15">
        <f t="shared" si="0"/>
        <v>4.253205677128509E-3</v>
      </c>
      <c r="J16" s="12">
        <f>+F16-H16</f>
        <v>3064031380</v>
      </c>
      <c r="K16" s="12">
        <f>SUM(K17:K19)</f>
        <v>0</v>
      </c>
      <c r="L16" s="14">
        <f t="shared" si="5"/>
        <v>13087620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9">
        <f t="shared" si="2"/>
        <v>0</v>
      </c>
      <c r="F17" s="19">
        <f t="shared" si="3"/>
        <v>0</v>
      </c>
      <c r="G17" s="19">
        <v>0</v>
      </c>
      <c r="H17" s="19">
        <f t="shared" si="4"/>
        <v>0</v>
      </c>
      <c r="I17" s="15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5"/>
        <v>0</v>
      </c>
    </row>
    <row r="18" spans="1:16" hidden="1" x14ac:dyDescent="0.25">
      <c r="A18" s="46" t="s">
        <v>29</v>
      </c>
      <c r="B18" s="37" t="s">
        <v>37</v>
      </c>
      <c r="C18" s="19">
        <v>0</v>
      </c>
      <c r="D18" s="19">
        <v>0</v>
      </c>
      <c r="E18" s="19">
        <f t="shared" si="2"/>
        <v>0</v>
      </c>
      <c r="F18" s="19">
        <f t="shared" si="3"/>
        <v>0</v>
      </c>
      <c r="G18" s="19">
        <v>0</v>
      </c>
      <c r="H18" s="19">
        <f>+G18</f>
        <v>0</v>
      </c>
      <c r="I18" s="15">
        <v>0</v>
      </c>
      <c r="J18" s="19">
        <f t="shared" si="6"/>
        <v>0</v>
      </c>
      <c r="K18" s="13">
        <v>0</v>
      </c>
      <c r="L18" s="17">
        <f t="shared" si="5"/>
        <v>0</v>
      </c>
    </row>
    <row r="19" spans="1:16" x14ac:dyDescent="0.25">
      <c r="A19" s="46">
        <v>3210201</v>
      </c>
      <c r="B19" s="37" t="s">
        <v>30</v>
      </c>
      <c r="C19" s="38">
        <f>+C20</f>
        <v>3077119000</v>
      </c>
      <c r="D19" s="38">
        <f>+D20</f>
        <v>0</v>
      </c>
      <c r="E19" s="38">
        <f>+E20</f>
        <v>0</v>
      </c>
      <c r="F19" s="38">
        <f t="shared" si="3"/>
        <v>3077119000</v>
      </c>
      <c r="G19" s="38">
        <f>+G20</f>
        <v>13087620</v>
      </c>
      <c r="H19" s="38">
        <f t="shared" si="4"/>
        <v>13087620</v>
      </c>
      <c r="I19" s="22">
        <f>+H19/F19</f>
        <v>4.253205677128509E-3</v>
      </c>
      <c r="J19" s="38">
        <f t="shared" si="6"/>
        <v>3064031380</v>
      </c>
      <c r="K19" s="38">
        <f>+K20</f>
        <v>0</v>
      </c>
      <c r="L19" s="40">
        <f t="shared" si="5"/>
        <v>13087620</v>
      </c>
    </row>
    <row r="20" spans="1:16" hidden="1" x14ac:dyDescent="0.25">
      <c r="A20" s="46" t="s">
        <v>31</v>
      </c>
      <c r="B20" s="61" t="s">
        <v>34</v>
      </c>
      <c r="C20" s="19">
        <v>3077119000</v>
      </c>
      <c r="D20" s="19">
        <v>0</v>
      </c>
      <c r="E20" s="19">
        <f t="shared" si="2"/>
        <v>0</v>
      </c>
      <c r="F20" s="19">
        <f t="shared" si="3"/>
        <v>3077119000</v>
      </c>
      <c r="G20" s="19">
        <v>13087620</v>
      </c>
      <c r="H20" s="19">
        <f t="shared" si="4"/>
        <v>13087620</v>
      </c>
      <c r="I20" s="22">
        <f>+H20/F20</f>
        <v>4.253205677128509E-3</v>
      </c>
      <c r="J20" s="19">
        <f t="shared" si="6"/>
        <v>3064031380</v>
      </c>
      <c r="K20" s="13">
        <v>0</v>
      </c>
      <c r="L20" s="17">
        <f t="shared" si="5"/>
        <v>13087620</v>
      </c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2">
        <f t="shared" si="2"/>
        <v>0</v>
      </c>
      <c r="F21" s="12">
        <f t="shared" si="3"/>
        <v>31900000000</v>
      </c>
      <c r="G21" s="12">
        <f>+G22</f>
        <v>0</v>
      </c>
      <c r="H21" s="12">
        <f t="shared" si="4"/>
        <v>0</v>
      </c>
      <c r="I21" s="15">
        <f>+H21/F21</f>
        <v>0</v>
      </c>
      <c r="J21" s="12">
        <f t="shared" si="6"/>
        <v>31900000000</v>
      </c>
      <c r="K21" s="43">
        <v>0</v>
      </c>
      <c r="L21" s="14">
        <f t="shared" si="5"/>
        <v>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9">
        <f t="shared" si="2"/>
        <v>0</v>
      </c>
      <c r="F22" s="19">
        <f t="shared" si="3"/>
        <v>31900000000</v>
      </c>
      <c r="G22" s="19">
        <v>0</v>
      </c>
      <c r="H22" s="19">
        <f t="shared" si="4"/>
        <v>0</v>
      </c>
      <c r="I22" s="22">
        <f>+H22/F22</f>
        <v>0</v>
      </c>
      <c r="J22" s="19">
        <f t="shared" si="6"/>
        <v>31900000000</v>
      </c>
      <c r="K22" s="13">
        <v>0</v>
      </c>
      <c r="L22" s="17">
        <f t="shared" si="5"/>
        <v>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7">+D24+D26</f>
        <v>0</v>
      </c>
      <c r="E23" s="12">
        <f t="shared" si="7"/>
        <v>0</v>
      </c>
      <c r="F23" s="12">
        <f t="shared" si="3"/>
        <v>560000000</v>
      </c>
      <c r="G23" s="12">
        <f>+G24+G26</f>
        <v>118000781</v>
      </c>
      <c r="H23" s="12">
        <f t="shared" si="4"/>
        <v>118000781</v>
      </c>
      <c r="I23" s="15">
        <v>0</v>
      </c>
      <c r="J23" s="12">
        <f t="shared" si="6"/>
        <v>441999219</v>
      </c>
      <c r="K23" s="12">
        <f t="shared" si="7"/>
        <v>0</v>
      </c>
      <c r="L23" s="14">
        <f t="shared" si="5"/>
        <v>118000781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38">
        <v>0</v>
      </c>
      <c r="F24" s="38">
        <f t="shared" si="3"/>
        <v>460000000</v>
      </c>
      <c r="G24" s="38">
        <v>57885531</v>
      </c>
      <c r="H24" s="38">
        <f t="shared" si="4"/>
        <v>57885531</v>
      </c>
      <c r="I24" s="22">
        <v>0</v>
      </c>
      <c r="J24" s="38">
        <f t="shared" si="6"/>
        <v>402114469</v>
      </c>
      <c r="K24" s="39">
        <v>0</v>
      </c>
      <c r="L24" s="40">
        <f t="shared" si="5"/>
        <v>57885531</v>
      </c>
    </row>
    <row r="25" spans="1:16" hidden="1" x14ac:dyDescent="0.25">
      <c r="A25" s="46">
        <v>234</v>
      </c>
      <c r="B25" s="36" t="s">
        <v>38</v>
      </c>
      <c r="C25" s="38">
        <v>0</v>
      </c>
      <c r="D25" s="38">
        <v>0</v>
      </c>
      <c r="E25" s="38">
        <v>0</v>
      </c>
      <c r="F25" s="38">
        <f t="shared" si="3"/>
        <v>0</v>
      </c>
      <c r="G25" s="38">
        <v>0</v>
      </c>
      <c r="H25" s="38">
        <v>0</v>
      </c>
      <c r="I25" s="22">
        <v>0</v>
      </c>
      <c r="J25" s="38">
        <f t="shared" si="6"/>
        <v>0</v>
      </c>
      <c r="K25" s="39">
        <v>0</v>
      </c>
      <c r="L25" s="40">
        <f t="shared" si="5"/>
        <v>0</v>
      </c>
      <c r="P25" s="58"/>
    </row>
    <row r="26" spans="1:16" x14ac:dyDescent="0.25">
      <c r="A26" s="71">
        <v>32309</v>
      </c>
      <c r="B26" s="23" t="s">
        <v>33</v>
      </c>
      <c r="C26" s="24">
        <v>100000000</v>
      </c>
      <c r="D26" s="24">
        <v>0</v>
      </c>
      <c r="E26" s="24">
        <f t="shared" si="2"/>
        <v>0</v>
      </c>
      <c r="F26" s="24">
        <f t="shared" si="3"/>
        <v>100000000</v>
      </c>
      <c r="G26" s="24">
        <v>60115250</v>
      </c>
      <c r="H26" s="24">
        <f t="shared" si="4"/>
        <v>60115250</v>
      </c>
      <c r="I26" s="22">
        <v>0</v>
      </c>
      <c r="J26" s="24">
        <f t="shared" si="6"/>
        <v>39884750</v>
      </c>
      <c r="K26" s="25">
        <v>0</v>
      </c>
      <c r="L26" s="26">
        <f t="shared" si="5"/>
        <v>60115250</v>
      </c>
    </row>
    <row r="27" spans="1:16" x14ac:dyDescent="0.25">
      <c r="A27" s="127" t="s">
        <v>24</v>
      </c>
      <c r="B27" s="128"/>
      <c r="C27" s="27">
        <f t="shared" ref="C27:G27" si="8">+C8+C9</f>
        <v>150877495000</v>
      </c>
      <c r="D27" s="27">
        <f t="shared" si="8"/>
        <v>0</v>
      </c>
      <c r="E27" s="27">
        <f t="shared" si="8"/>
        <v>0</v>
      </c>
      <c r="F27" s="27">
        <f t="shared" si="8"/>
        <v>150877495000</v>
      </c>
      <c r="G27" s="28">
        <f t="shared" si="8"/>
        <v>222875621</v>
      </c>
      <c r="H27" s="28">
        <f>+H8+H9</f>
        <v>222875621</v>
      </c>
      <c r="I27" s="29">
        <f>+H27/F27</f>
        <v>1.4771959264037358E-3</v>
      </c>
      <c r="J27" s="27">
        <f>+F27-H27</f>
        <v>150654619379</v>
      </c>
      <c r="K27" s="27">
        <f>+K8+K9</f>
        <v>0</v>
      </c>
      <c r="L27" s="27">
        <f>+L8+L9</f>
        <v>222875621</v>
      </c>
    </row>
    <row r="28" spans="1:16" x14ac:dyDescent="0.25">
      <c r="H28" s="30"/>
    </row>
    <row r="29" spans="1:16" x14ac:dyDescent="0.25">
      <c r="G29" s="31"/>
      <c r="H29" s="32"/>
      <c r="I29" s="53"/>
      <c r="L29" s="31"/>
      <c r="P29" s="58"/>
    </row>
    <row r="30" spans="1:16" x14ac:dyDescent="0.25">
      <c r="G30" s="31"/>
      <c r="H30" s="32"/>
      <c r="J30" s="31"/>
    </row>
    <row r="31" spans="1:16" x14ac:dyDescent="0.25">
      <c r="D31" s="31"/>
      <c r="E31" s="31"/>
      <c r="G31" s="31"/>
      <c r="H31" s="33"/>
      <c r="J31" s="31"/>
    </row>
    <row r="32" spans="1:16" x14ac:dyDescent="0.25">
      <c r="F32" s="33"/>
      <c r="G32" s="31"/>
      <c r="H32" s="31"/>
    </row>
    <row r="34" spans="1:12" x14ac:dyDescent="0.25">
      <c r="A34" s="54"/>
      <c r="B34" s="55" t="s">
        <v>43</v>
      </c>
      <c r="C34" s="54"/>
      <c r="D34" s="132" t="s">
        <v>36</v>
      </c>
      <c r="E34" s="132"/>
      <c r="F34" s="132" t="s">
        <v>39</v>
      </c>
      <c r="G34" s="132"/>
      <c r="H34" s="132"/>
      <c r="I34" s="132" t="s">
        <v>44</v>
      </c>
      <c r="J34" s="132"/>
      <c r="K34" s="132"/>
      <c r="L34" s="132"/>
    </row>
    <row r="35" spans="1:12" x14ac:dyDescent="0.25">
      <c r="B35" s="49" t="s">
        <v>49</v>
      </c>
      <c r="D35" s="133" t="s">
        <v>40</v>
      </c>
      <c r="E35" s="133"/>
      <c r="F35" s="133" t="s">
        <v>48</v>
      </c>
      <c r="G35" s="133"/>
      <c r="H35" s="133"/>
      <c r="I35" s="133" t="s">
        <v>46</v>
      </c>
      <c r="J35" s="133"/>
      <c r="K35" s="133"/>
      <c r="L35" s="133"/>
    </row>
    <row r="36" spans="1:12" x14ac:dyDescent="0.25">
      <c r="G36" s="31"/>
    </row>
    <row r="37" spans="1:12" x14ac:dyDescent="0.25">
      <c r="G37" s="31"/>
      <c r="H37" s="31"/>
    </row>
    <row r="38" spans="1:12" x14ac:dyDescent="0.25">
      <c r="F38" s="32"/>
      <c r="G38" s="31"/>
    </row>
    <row r="39" spans="1:12" x14ac:dyDescent="0.25">
      <c r="F39" s="32"/>
      <c r="G39" s="31"/>
    </row>
    <row r="40" spans="1:12" x14ac:dyDescent="0.25">
      <c r="F40" s="32"/>
      <c r="G40" s="31"/>
    </row>
    <row r="41" spans="1:12" x14ac:dyDescent="0.25">
      <c r="G41" s="31"/>
    </row>
    <row r="42" spans="1:12" x14ac:dyDescent="0.25">
      <c r="F42" s="34"/>
    </row>
    <row r="43" spans="1:12" x14ac:dyDescent="0.25">
      <c r="F43" s="34"/>
    </row>
    <row r="44" spans="1:12" x14ac:dyDescent="0.25">
      <c r="F44" s="35"/>
    </row>
  </sheetData>
  <mergeCells count="15">
    <mergeCell ref="I34:L34"/>
    <mergeCell ref="I35:L35"/>
    <mergeCell ref="A27:B27"/>
    <mergeCell ref="D34:E34"/>
    <mergeCell ref="D35:E35"/>
    <mergeCell ref="F34:H34"/>
    <mergeCell ref="F35:H35"/>
    <mergeCell ref="A1:L1"/>
    <mergeCell ref="A2:L2"/>
    <mergeCell ref="A6:B6"/>
    <mergeCell ref="C6:C7"/>
    <mergeCell ref="D6:E6"/>
    <mergeCell ref="F6:F7"/>
    <mergeCell ref="G6:H6"/>
    <mergeCell ref="I6:L6"/>
  </mergeCells>
  <printOptions horizontalCentered="1"/>
  <pageMargins left="1.4960629921259843" right="0.70866141732283472" top="0.74803149606299213" bottom="1.3385826771653544" header="0.31496062992125984" footer="0.31496062992125984"/>
  <pageSetup paperSize="145" scale="68" orientation="landscape" r:id="rId1"/>
  <headerFooter>
    <oddFooter>&amp;LElaboró: 
Dileidy Escorcia.</oddFooter>
  </headerFooter>
  <ignoredErrors>
    <ignoredError sqref="E16 E19:F19 F2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zoomScale="120" zoomScaleNormal="120" workbookViewId="0">
      <selection activeCell="A8" sqref="A8:B26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4.42578125" customWidth="1"/>
    <col min="5" max="5" width="15.140625" customWidth="1"/>
    <col min="6" max="6" width="18.7109375" bestFit="1" customWidth="1"/>
    <col min="7" max="7" width="17.5703125" bestFit="1" customWidth="1"/>
    <col min="8" max="8" width="19" bestFit="1" customWidth="1"/>
    <col min="9" max="9" width="10.140625" customWidth="1"/>
    <col min="10" max="10" width="19.28515625" customWidth="1"/>
    <col min="11" max="11" width="11" customWidth="1"/>
    <col min="12" max="12" width="19.85546875" customWidth="1"/>
    <col min="16" max="16" width="14.85546875" style="57" customWidth="1"/>
  </cols>
  <sheetData>
    <row r="1" spans="1:12" ht="15.75" x14ac:dyDescent="0.25">
      <c r="A1" s="117" t="s">
        <v>35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9"/>
    </row>
    <row r="2" spans="1:12" ht="15.75" x14ac:dyDescent="0.25">
      <c r="A2" s="120" t="s">
        <v>42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2"/>
    </row>
    <row r="3" spans="1:12" ht="15.75" x14ac:dyDescent="0.25">
      <c r="A3" s="74"/>
      <c r="B3" s="75"/>
      <c r="C3" s="75"/>
      <c r="D3" s="75"/>
      <c r="E3" s="75"/>
      <c r="F3" s="75"/>
      <c r="G3" s="75"/>
      <c r="H3" s="75"/>
      <c r="I3" s="75"/>
      <c r="J3" s="75"/>
      <c r="K3" s="75"/>
      <c r="L3" s="76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23" t="s">
        <v>0</v>
      </c>
      <c r="B6" s="124"/>
      <c r="C6" s="125" t="s">
        <v>1</v>
      </c>
      <c r="D6" s="127" t="s">
        <v>2</v>
      </c>
      <c r="E6" s="128"/>
      <c r="F6" s="125" t="s">
        <v>3</v>
      </c>
      <c r="G6" s="127" t="s">
        <v>4</v>
      </c>
      <c r="H6" s="128"/>
      <c r="I6" s="129"/>
      <c r="J6" s="130"/>
      <c r="K6" s="130"/>
      <c r="L6" s="131"/>
    </row>
    <row r="7" spans="1:12" ht="30" x14ac:dyDescent="0.25">
      <c r="A7" s="4" t="s">
        <v>5</v>
      </c>
      <c r="B7" s="4" t="s">
        <v>6</v>
      </c>
      <c r="C7" s="126"/>
      <c r="D7" s="4" t="s">
        <v>7</v>
      </c>
      <c r="E7" s="4" t="s">
        <v>8</v>
      </c>
      <c r="F7" s="126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9">
        <v>0</v>
      </c>
      <c r="E8" s="9">
        <f>+D8</f>
        <v>0</v>
      </c>
      <c r="F8" s="7">
        <f>+C8+E8</f>
        <v>32644608000</v>
      </c>
      <c r="G8" s="9">
        <v>26821080848</v>
      </c>
      <c r="H8" s="82">
        <f>+G8+'ejecucion ingresos ENERO 19'!H8</f>
        <v>26821080848</v>
      </c>
      <c r="I8" s="48">
        <f t="shared" ref="I8:I13" si="0">+H8/F8</f>
        <v>0.82160829892642606</v>
      </c>
      <c r="J8" s="10">
        <f t="shared" ref="J8:J15" si="1">+F8-H8</f>
        <v>5823527152</v>
      </c>
      <c r="K8" s="8">
        <v>0</v>
      </c>
      <c r="L8" s="9">
        <f>+H8</f>
        <v>26821080848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2">
        <v>0</v>
      </c>
      <c r="E9" s="12">
        <f t="shared" ref="E9:E26" si="2">+D9</f>
        <v>0</v>
      </c>
      <c r="F9" s="12">
        <f t="shared" ref="F9:F26" si="3">+C9+E9</f>
        <v>118232887000</v>
      </c>
      <c r="G9" s="14">
        <f>+G10+G21+G23</f>
        <v>9367432132</v>
      </c>
      <c r="H9" s="83">
        <f>+G9+'ejecucion ingresos ENERO 19'!H9</f>
        <v>9590307753</v>
      </c>
      <c r="I9" s="15">
        <f t="shared" si="0"/>
        <v>8.1113706992539225E-2</v>
      </c>
      <c r="J9" s="16">
        <f t="shared" si="1"/>
        <v>108642579247</v>
      </c>
      <c r="K9" s="43">
        <v>0</v>
      </c>
      <c r="L9" s="14">
        <f t="shared" ref="L9:L26" si="4">+H9</f>
        <v>9590307753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2">
        <v>0</v>
      </c>
      <c r="E10" s="12">
        <f t="shared" si="2"/>
        <v>0</v>
      </c>
      <c r="F10" s="12">
        <f t="shared" si="3"/>
        <v>85772887000</v>
      </c>
      <c r="G10" s="14">
        <f>+G11+G16</f>
        <v>199592784</v>
      </c>
      <c r="H10" s="83">
        <f>+G10+'ejecucion ingresos ENERO 19'!H10</f>
        <v>304467624</v>
      </c>
      <c r="I10" s="15">
        <f t="shared" si="0"/>
        <v>3.5496954183202437E-3</v>
      </c>
      <c r="J10" s="16">
        <f t="shared" si="1"/>
        <v>85468419376</v>
      </c>
      <c r="K10" s="43">
        <v>0</v>
      </c>
      <c r="L10" s="14">
        <f t="shared" si="4"/>
        <v>304467624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v>0</v>
      </c>
      <c r="E11" s="12">
        <f t="shared" si="2"/>
        <v>0</v>
      </c>
      <c r="F11" s="12">
        <f t="shared" si="3"/>
        <v>82695768000</v>
      </c>
      <c r="G11" s="14">
        <f>+G12+G13+G14+G15</f>
        <v>0</v>
      </c>
      <c r="H11" s="83">
        <f>+G11+'ejecucion ingresos ENERO 19'!H11</f>
        <v>91787220</v>
      </c>
      <c r="I11" s="22">
        <f t="shared" si="0"/>
        <v>1.1099385400229914E-3</v>
      </c>
      <c r="J11" s="16">
        <f t="shared" si="1"/>
        <v>82603980780</v>
      </c>
      <c r="K11" s="43">
        <v>0</v>
      </c>
      <c r="L11" s="14">
        <f t="shared" si="4"/>
        <v>91787220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0</v>
      </c>
      <c r="E12" s="19">
        <f t="shared" si="2"/>
        <v>0</v>
      </c>
      <c r="F12" s="19">
        <f t="shared" si="3"/>
        <v>82085768000</v>
      </c>
      <c r="G12" s="40">
        <v>0</v>
      </c>
      <c r="H12" s="84">
        <f>+G12+'ejecucion ingresos ENERO 19'!H12</f>
        <v>0</v>
      </c>
      <c r="I12" s="22">
        <f t="shared" si="0"/>
        <v>0</v>
      </c>
      <c r="J12" s="41">
        <f t="shared" si="1"/>
        <v>82085768000</v>
      </c>
      <c r="K12" s="39">
        <v>0</v>
      </c>
      <c r="L12" s="40">
        <f t="shared" si="4"/>
        <v>0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0</v>
      </c>
      <c r="E13" s="19">
        <f t="shared" si="2"/>
        <v>0</v>
      </c>
      <c r="F13" s="19">
        <f t="shared" si="3"/>
        <v>610000000</v>
      </c>
      <c r="G13" s="17">
        <v>0</v>
      </c>
      <c r="H13" s="85">
        <f>+G13+'ejecucion ingresos ENERO 19'!H13</f>
        <v>91787220</v>
      </c>
      <c r="I13" s="22">
        <f t="shared" si="0"/>
        <v>0.1504708524590164</v>
      </c>
      <c r="J13" s="21">
        <f t="shared" si="1"/>
        <v>518212780</v>
      </c>
      <c r="K13" s="13">
        <v>0</v>
      </c>
      <c r="L13" s="17">
        <f t="shared" si="4"/>
        <v>91787220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9">
        <f t="shared" si="2"/>
        <v>0</v>
      </c>
      <c r="F14" s="19">
        <f t="shared" si="3"/>
        <v>0</v>
      </c>
      <c r="G14" s="13">
        <v>0</v>
      </c>
      <c r="H14" s="86">
        <f>+G14+'ejecucion ingresos ENERO 19'!H14</f>
        <v>0</v>
      </c>
      <c r="I14" s="15" t="e">
        <f t="shared" ref="I14:I20" si="5">+H14/F14</f>
        <v>#DIV/0!</v>
      </c>
      <c r="J14" s="21">
        <f t="shared" si="1"/>
        <v>0</v>
      </c>
      <c r="K14" s="13">
        <v>0</v>
      </c>
      <c r="L14" s="13">
        <f t="shared" si="4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9">
        <f t="shared" si="2"/>
        <v>0</v>
      </c>
      <c r="F15" s="19">
        <f t="shared" si="3"/>
        <v>0</v>
      </c>
      <c r="G15" s="13">
        <v>0</v>
      </c>
      <c r="H15" s="86">
        <f>+G15+'ejecucion ingresos ENERO 19'!H15</f>
        <v>0</v>
      </c>
      <c r="I15" s="15" t="e">
        <f t="shared" si="5"/>
        <v>#DIV/0!</v>
      </c>
      <c r="J15" s="21">
        <f t="shared" si="1"/>
        <v>0</v>
      </c>
      <c r="K15" s="13">
        <v>0</v>
      </c>
      <c r="L15" s="13">
        <f t="shared" si="4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 t="shared" ref="D16:K16" si="6">SUM(D17:D19)</f>
        <v>0</v>
      </c>
      <c r="E16" s="12">
        <f t="shared" si="6"/>
        <v>0</v>
      </c>
      <c r="F16" s="12">
        <f t="shared" si="3"/>
        <v>3077119000</v>
      </c>
      <c r="G16" s="14">
        <f>+G17+G19+G18</f>
        <v>199592784</v>
      </c>
      <c r="H16" s="83">
        <f>+G16+'ejecucion ingresos ENERO 19'!H16</f>
        <v>212680404</v>
      </c>
      <c r="I16" s="15">
        <f>+H16/F16</f>
        <v>6.9116730292198642E-2</v>
      </c>
      <c r="J16" s="12">
        <f>+F16-H16</f>
        <v>2864438596</v>
      </c>
      <c r="K16" s="12">
        <f t="shared" si="6"/>
        <v>0</v>
      </c>
      <c r="L16" s="14">
        <f t="shared" si="4"/>
        <v>212680404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9">
        <f t="shared" si="2"/>
        <v>0</v>
      </c>
      <c r="F17" s="19">
        <f t="shared" si="3"/>
        <v>0</v>
      </c>
      <c r="G17" s="17">
        <v>0</v>
      </c>
      <c r="H17" s="85">
        <f>+G17+'ejecucion ingresos ENERO 19'!H17</f>
        <v>0</v>
      </c>
      <c r="I17" s="15" t="e">
        <f t="shared" si="5"/>
        <v>#DIV/0!</v>
      </c>
      <c r="J17" s="19">
        <f t="shared" ref="J17:J26" si="7">+F17-H17</f>
        <v>0</v>
      </c>
      <c r="K17" s="13">
        <v>0</v>
      </c>
      <c r="L17" s="17">
        <f t="shared" si="4"/>
        <v>0</v>
      </c>
    </row>
    <row r="18" spans="1:16" hidden="1" x14ac:dyDescent="0.25">
      <c r="A18" s="46" t="s">
        <v>29</v>
      </c>
      <c r="B18" s="37" t="s">
        <v>37</v>
      </c>
      <c r="C18" s="19">
        <v>0</v>
      </c>
      <c r="D18" s="19">
        <v>0</v>
      </c>
      <c r="E18" s="19">
        <f t="shared" si="2"/>
        <v>0</v>
      </c>
      <c r="F18" s="19">
        <f t="shared" si="3"/>
        <v>0</v>
      </c>
      <c r="G18" s="17">
        <v>0</v>
      </c>
      <c r="H18" s="85">
        <f>+G18+'ejecucion ingresos ENERO 19'!H18</f>
        <v>0</v>
      </c>
      <c r="I18" s="15">
        <v>0</v>
      </c>
      <c r="J18" s="19">
        <f t="shared" si="7"/>
        <v>0</v>
      </c>
      <c r="K18" s="13">
        <v>0</v>
      </c>
      <c r="L18" s="17">
        <f t="shared" si="4"/>
        <v>0</v>
      </c>
    </row>
    <row r="19" spans="1:16" s="69" customFormat="1" x14ac:dyDescent="0.25">
      <c r="A19" s="46">
        <v>3210201</v>
      </c>
      <c r="B19" s="37" t="s">
        <v>30</v>
      </c>
      <c r="C19" s="66">
        <f>+C20</f>
        <v>3077119000</v>
      </c>
      <c r="D19" s="66">
        <f t="shared" ref="D19:K19" si="8">+D20</f>
        <v>0</v>
      </c>
      <c r="E19" s="66">
        <f t="shared" si="8"/>
        <v>0</v>
      </c>
      <c r="F19" s="66">
        <f t="shared" si="3"/>
        <v>3077119000</v>
      </c>
      <c r="G19" s="68">
        <v>199592784</v>
      </c>
      <c r="H19" s="87">
        <f>+G19+'ejecucion ingresos ENERO 19'!H19</f>
        <v>212680404</v>
      </c>
      <c r="I19" s="67">
        <f>+H19/F19</f>
        <v>6.9116730292198642E-2</v>
      </c>
      <c r="J19" s="66">
        <f t="shared" si="7"/>
        <v>2864438596</v>
      </c>
      <c r="K19" s="66">
        <f t="shared" si="8"/>
        <v>0</v>
      </c>
      <c r="L19" s="68">
        <f t="shared" si="4"/>
        <v>212680404</v>
      </c>
      <c r="P19" s="70"/>
    </row>
    <row r="20" spans="1:16" s="59" customFormat="1" hidden="1" x14ac:dyDescent="0.25">
      <c r="A20" s="46" t="s">
        <v>31</v>
      </c>
      <c r="B20" s="61" t="s">
        <v>34</v>
      </c>
      <c r="C20" s="62">
        <v>3077119000</v>
      </c>
      <c r="D20" s="62">
        <v>0</v>
      </c>
      <c r="E20" s="62">
        <f t="shared" si="2"/>
        <v>0</v>
      </c>
      <c r="F20" s="62">
        <f t="shared" si="3"/>
        <v>3077119000</v>
      </c>
      <c r="G20" s="65">
        <v>0</v>
      </c>
      <c r="H20" s="88">
        <f>+G20+'ejecucion ingresos ENERO 19'!H20</f>
        <v>13087620</v>
      </c>
      <c r="I20" s="63">
        <f t="shared" si="5"/>
        <v>4.253205677128509E-3</v>
      </c>
      <c r="J20" s="62">
        <f t="shared" si="7"/>
        <v>3064031380</v>
      </c>
      <c r="K20" s="64">
        <v>0</v>
      </c>
      <c r="L20" s="65">
        <f t="shared" si="4"/>
        <v>13087620</v>
      </c>
      <c r="P20" s="60"/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2">
        <f t="shared" si="2"/>
        <v>0</v>
      </c>
      <c r="F21" s="12">
        <f t="shared" si="3"/>
        <v>31900000000</v>
      </c>
      <c r="G21" s="14">
        <f>+G22</f>
        <v>9000000000</v>
      </c>
      <c r="H21" s="83">
        <f>+G21+'ejecucion ingresos ENERO 19'!H21</f>
        <v>9000000000</v>
      </c>
      <c r="I21" s="15">
        <f>+H21/F21</f>
        <v>0.28213166144200624</v>
      </c>
      <c r="J21" s="12">
        <f t="shared" si="7"/>
        <v>22900000000</v>
      </c>
      <c r="K21" s="43">
        <v>0</v>
      </c>
      <c r="L21" s="14">
        <f t="shared" si="4"/>
        <v>9000000000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9">
        <f t="shared" si="2"/>
        <v>0</v>
      </c>
      <c r="F22" s="19">
        <f t="shared" si="3"/>
        <v>31900000000</v>
      </c>
      <c r="G22" s="17">
        <v>9000000000</v>
      </c>
      <c r="H22" s="85">
        <f>+G22+'ejecucion ingresos ENERO 19'!H22</f>
        <v>9000000000</v>
      </c>
      <c r="I22" s="22">
        <f>+H22/F22</f>
        <v>0.28213166144200624</v>
      </c>
      <c r="J22" s="19">
        <f t="shared" si="7"/>
        <v>22900000000</v>
      </c>
      <c r="K22" s="13">
        <v>0</v>
      </c>
      <c r="L22" s="17">
        <f t="shared" si="4"/>
        <v>9000000000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9">+D24+D26</f>
        <v>0</v>
      </c>
      <c r="E23" s="12">
        <f t="shared" si="9"/>
        <v>0</v>
      </c>
      <c r="F23" s="12">
        <f t="shared" si="3"/>
        <v>560000000</v>
      </c>
      <c r="G23" s="14">
        <f>+G24+G26</f>
        <v>167839348</v>
      </c>
      <c r="H23" s="83">
        <f>+G23+'ejecucion ingresos ENERO 19'!H23</f>
        <v>285840129</v>
      </c>
      <c r="I23" s="15">
        <f>+H23/F23</f>
        <v>0.51042880178571426</v>
      </c>
      <c r="J23" s="12">
        <f t="shared" si="7"/>
        <v>274159871</v>
      </c>
      <c r="K23" s="12">
        <f t="shared" si="9"/>
        <v>0</v>
      </c>
      <c r="L23" s="14">
        <f t="shared" si="4"/>
        <v>285840129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38">
        <v>0</v>
      </c>
      <c r="F24" s="38">
        <f t="shared" si="3"/>
        <v>460000000</v>
      </c>
      <c r="G24" s="40">
        <v>62274752</v>
      </c>
      <c r="H24" s="84">
        <f>+G24+'ejecucion ingresos ENERO 19'!H24</f>
        <v>120160283</v>
      </c>
      <c r="I24" s="22">
        <f>+H24/F24</f>
        <v>0.26121800652173915</v>
      </c>
      <c r="J24" s="38">
        <f t="shared" si="7"/>
        <v>339839717</v>
      </c>
      <c r="K24" s="39">
        <v>0</v>
      </c>
      <c r="L24" s="40">
        <f t="shared" si="4"/>
        <v>120160283</v>
      </c>
    </row>
    <row r="25" spans="1:16" hidden="1" x14ac:dyDescent="0.25">
      <c r="A25" s="46">
        <v>234</v>
      </c>
      <c r="B25" s="36" t="s">
        <v>38</v>
      </c>
      <c r="C25" s="38">
        <v>0</v>
      </c>
      <c r="D25" s="38">
        <v>0</v>
      </c>
      <c r="E25" s="38">
        <v>0</v>
      </c>
      <c r="F25" s="38">
        <f t="shared" si="3"/>
        <v>0</v>
      </c>
      <c r="G25" s="40">
        <v>0</v>
      </c>
      <c r="H25" s="84">
        <f>+G25+'ejecucion ingresos ENERO 19'!H25</f>
        <v>0</v>
      </c>
      <c r="I25" s="22">
        <v>0</v>
      </c>
      <c r="J25" s="38">
        <f t="shared" si="7"/>
        <v>0</v>
      </c>
      <c r="K25" s="39">
        <v>0</v>
      </c>
      <c r="L25" s="40">
        <f t="shared" si="4"/>
        <v>0</v>
      </c>
      <c r="P25" s="58"/>
    </row>
    <row r="26" spans="1:16" x14ac:dyDescent="0.25">
      <c r="A26" s="71">
        <v>32309</v>
      </c>
      <c r="B26" s="23" t="s">
        <v>33</v>
      </c>
      <c r="C26" s="24">
        <v>100000000</v>
      </c>
      <c r="D26" s="24">
        <v>0</v>
      </c>
      <c r="E26" s="24">
        <f t="shared" si="2"/>
        <v>0</v>
      </c>
      <c r="F26" s="24">
        <f t="shared" si="3"/>
        <v>100000000</v>
      </c>
      <c r="G26" s="26">
        <v>105564596</v>
      </c>
      <c r="H26" s="89">
        <f>+G26+'ejecucion ingresos ENERO 19'!H26</f>
        <v>165679846</v>
      </c>
      <c r="I26" s="22">
        <f>+H26/F26</f>
        <v>1.6567984600000001</v>
      </c>
      <c r="J26" s="24">
        <f t="shared" si="7"/>
        <v>-65679846</v>
      </c>
      <c r="K26" s="25">
        <v>0</v>
      </c>
      <c r="L26" s="26">
        <f t="shared" si="4"/>
        <v>165679846</v>
      </c>
    </row>
    <row r="27" spans="1:16" x14ac:dyDescent="0.25">
      <c r="A27" s="127" t="s">
        <v>24</v>
      </c>
      <c r="B27" s="128"/>
      <c r="C27" s="27">
        <f t="shared" ref="C27:F27" si="10">+C8+C9</f>
        <v>150877495000</v>
      </c>
      <c r="D27" s="27">
        <f t="shared" si="10"/>
        <v>0</v>
      </c>
      <c r="E27" s="27">
        <f t="shared" si="10"/>
        <v>0</v>
      </c>
      <c r="F27" s="27">
        <f t="shared" si="10"/>
        <v>150877495000</v>
      </c>
      <c r="G27" s="28">
        <f>+G8+G9</f>
        <v>36188512980</v>
      </c>
      <c r="H27" s="28">
        <f>+H8+H9</f>
        <v>36411388601</v>
      </c>
      <c r="I27" s="29">
        <f>+H27/F27</f>
        <v>0.24133081345895888</v>
      </c>
      <c r="J27" s="27">
        <f>+F27-H27</f>
        <v>114466106399</v>
      </c>
      <c r="K27" s="27">
        <f>+K8+K9</f>
        <v>0</v>
      </c>
      <c r="L27" s="27">
        <f>+L8+L9</f>
        <v>36411388601</v>
      </c>
    </row>
    <row r="28" spans="1:16" x14ac:dyDescent="0.25">
      <c r="H28" s="30"/>
    </row>
    <row r="29" spans="1:16" x14ac:dyDescent="0.25">
      <c r="G29" s="31"/>
      <c r="H29" s="32">
        <v>397004717.95999998</v>
      </c>
      <c r="I29" s="53"/>
      <c r="L29" s="31"/>
      <c r="P29" s="58"/>
    </row>
    <row r="30" spans="1:16" x14ac:dyDescent="0.25">
      <c r="G30" s="31"/>
      <c r="H30" s="32"/>
      <c r="J30" s="31"/>
    </row>
    <row r="31" spans="1:16" x14ac:dyDescent="0.25">
      <c r="D31" s="31"/>
      <c r="E31" s="31"/>
      <c r="G31" s="31"/>
      <c r="H31" s="33"/>
      <c r="J31" s="31"/>
    </row>
    <row r="32" spans="1:16" x14ac:dyDescent="0.25">
      <c r="F32" s="33"/>
      <c r="G32" s="31"/>
      <c r="H32" s="31"/>
    </row>
    <row r="34" spans="1:12" x14ac:dyDescent="0.25">
      <c r="A34" s="54"/>
      <c r="B34" s="72" t="s">
        <v>43</v>
      </c>
      <c r="C34" s="54"/>
      <c r="D34" s="132" t="s">
        <v>36</v>
      </c>
      <c r="E34" s="132"/>
      <c r="F34" s="54"/>
      <c r="G34" s="132" t="s">
        <v>39</v>
      </c>
      <c r="H34" s="132"/>
      <c r="I34" s="132"/>
      <c r="J34" s="134" t="s">
        <v>44</v>
      </c>
      <c r="K34" s="134"/>
      <c r="L34" s="134"/>
    </row>
    <row r="35" spans="1:12" x14ac:dyDescent="0.25">
      <c r="B35" s="73" t="s">
        <v>45</v>
      </c>
      <c r="D35" s="133" t="s">
        <v>40</v>
      </c>
      <c r="E35" s="133"/>
      <c r="G35" s="56" t="s">
        <v>32</v>
      </c>
      <c r="H35" s="56"/>
      <c r="J35" s="133" t="s">
        <v>46</v>
      </c>
      <c r="K35" s="133"/>
      <c r="L35" s="133"/>
    </row>
    <row r="36" spans="1:12" x14ac:dyDescent="0.25">
      <c r="G36" s="31"/>
    </row>
    <row r="37" spans="1:12" x14ac:dyDescent="0.25">
      <c r="G37" s="31"/>
      <c r="H37" s="31"/>
    </row>
    <row r="38" spans="1:12" x14ac:dyDescent="0.25">
      <c r="F38" s="32"/>
      <c r="G38" s="31"/>
    </row>
    <row r="39" spans="1:12" x14ac:dyDescent="0.25">
      <c r="F39" s="32"/>
      <c r="G39" s="31"/>
    </row>
    <row r="40" spans="1:12" x14ac:dyDescent="0.25">
      <c r="F40" s="32"/>
      <c r="G40" s="31"/>
    </row>
    <row r="41" spans="1:12" x14ac:dyDescent="0.25">
      <c r="G41" s="31"/>
    </row>
    <row r="42" spans="1:12" x14ac:dyDescent="0.25">
      <c r="F42" s="34"/>
    </row>
    <row r="43" spans="1:12" x14ac:dyDescent="0.25">
      <c r="F43" s="34"/>
    </row>
    <row r="44" spans="1:12" x14ac:dyDescent="0.25">
      <c r="F44" s="35"/>
    </row>
    <row r="46" spans="1:12" x14ac:dyDescent="0.25">
      <c r="F46" s="35"/>
    </row>
  </sheetData>
  <mergeCells count="14">
    <mergeCell ref="A27:B27"/>
    <mergeCell ref="D34:E34"/>
    <mergeCell ref="G34:I34"/>
    <mergeCell ref="J34:L34"/>
    <mergeCell ref="D35:E35"/>
    <mergeCell ref="J35:L35"/>
    <mergeCell ref="A1:L1"/>
    <mergeCell ref="A2:L2"/>
    <mergeCell ref="A6:B6"/>
    <mergeCell ref="C6:C7"/>
    <mergeCell ref="D6:E6"/>
    <mergeCell ref="F6:F7"/>
    <mergeCell ref="G6:H6"/>
    <mergeCell ref="I6:L6"/>
  </mergeCells>
  <printOptions horizontalCentered="1"/>
  <pageMargins left="1.1023622047244095" right="0.51181102362204722" top="0.74803149606299213" bottom="0.74803149606299213" header="0.31496062992125984" footer="0.31496062992125984"/>
  <pageSetup paperSize="145" scale="67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zoomScaleNormal="100" workbookViewId="0">
      <selection activeCell="H10" sqref="H10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4.42578125" customWidth="1"/>
    <col min="5" max="5" width="15.140625" customWidth="1"/>
    <col min="6" max="6" width="18.7109375" bestFit="1" customWidth="1"/>
    <col min="7" max="7" width="17.5703125" bestFit="1" customWidth="1"/>
    <col min="8" max="8" width="19" bestFit="1" customWidth="1"/>
    <col min="9" max="9" width="17.42578125" customWidth="1"/>
    <col min="10" max="10" width="19.28515625" customWidth="1"/>
    <col min="11" max="11" width="11" customWidth="1"/>
    <col min="12" max="12" width="19.85546875" customWidth="1"/>
    <col min="16" max="16" width="18.140625" style="57" customWidth="1"/>
  </cols>
  <sheetData>
    <row r="1" spans="1:12" ht="15.75" x14ac:dyDescent="0.25">
      <c r="A1" s="117" t="s">
        <v>35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9"/>
    </row>
    <row r="2" spans="1:12" ht="15.75" x14ac:dyDescent="0.25">
      <c r="A2" s="120" t="s">
        <v>47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2"/>
    </row>
    <row r="3" spans="1:12" ht="15.75" x14ac:dyDescent="0.25">
      <c r="A3" s="79"/>
      <c r="B3" s="80"/>
      <c r="C3" s="80"/>
      <c r="D3" s="80"/>
      <c r="E3" s="80"/>
      <c r="F3" s="80"/>
      <c r="G3" s="80"/>
      <c r="H3" s="80"/>
      <c r="I3" s="80"/>
      <c r="J3" s="80"/>
      <c r="K3" s="80"/>
      <c r="L3" s="81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23" t="s">
        <v>0</v>
      </c>
      <c r="B6" s="124"/>
      <c r="C6" s="125" t="s">
        <v>1</v>
      </c>
      <c r="D6" s="127" t="s">
        <v>2</v>
      </c>
      <c r="E6" s="128"/>
      <c r="F6" s="125" t="s">
        <v>3</v>
      </c>
      <c r="G6" s="127" t="s">
        <v>4</v>
      </c>
      <c r="H6" s="128"/>
      <c r="I6" s="129"/>
      <c r="J6" s="130"/>
      <c r="K6" s="130"/>
      <c r="L6" s="131"/>
    </row>
    <row r="7" spans="1:12" ht="30" x14ac:dyDescent="0.25">
      <c r="A7" s="4" t="s">
        <v>5</v>
      </c>
      <c r="B7" s="4" t="s">
        <v>6</v>
      </c>
      <c r="C7" s="126"/>
      <c r="D7" s="4" t="s">
        <v>7</v>
      </c>
      <c r="E7" s="4" t="s">
        <v>8</v>
      </c>
      <c r="F7" s="126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9">
        <v>0</v>
      </c>
      <c r="E8" s="9">
        <f>+D8</f>
        <v>0</v>
      </c>
      <c r="F8" s="7">
        <f>+C8+E8</f>
        <v>32644608000</v>
      </c>
      <c r="G8" s="9"/>
      <c r="H8" s="82">
        <f>+'ejecucion ingresos FEBRER 1 (2'!H8</f>
        <v>26821080848</v>
      </c>
      <c r="I8" s="48">
        <f t="shared" ref="I8:I20" si="0">+H8/F8</f>
        <v>0.82160829892642606</v>
      </c>
      <c r="J8" s="10">
        <f t="shared" ref="J8:J15" si="1">+F8-H8</f>
        <v>5823527152</v>
      </c>
      <c r="K8" s="8">
        <v>0</v>
      </c>
      <c r="L8" s="9">
        <f>+H8</f>
        <v>26821080848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2">
        <v>0</v>
      </c>
      <c r="E9" s="12">
        <f t="shared" ref="E9:E26" si="2">+D9</f>
        <v>0</v>
      </c>
      <c r="F9" s="12">
        <f t="shared" ref="F9:F26" si="3">+C9+E9</f>
        <v>118232887000</v>
      </c>
      <c r="G9" s="14">
        <f>+G11+G16+G21+G23</f>
        <v>397004718</v>
      </c>
      <c r="H9" s="83">
        <f>+G9+'ejecucion ingresos FEBRER 1 (2'!H9</f>
        <v>9987312471</v>
      </c>
      <c r="I9" s="15">
        <f t="shared" si="0"/>
        <v>8.4471526699673671E-2</v>
      </c>
      <c r="J9" s="16">
        <f t="shared" si="1"/>
        <v>108245574529</v>
      </c>
      <c r="K9" s="43">
        <v>0</v>
      </c>
      <c r="L9" s="14">
        <f t="shared" ref="L9:L26" si="4">+H9</f>
        <v>9987312471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2">
        <v>0</v>
      </c>
      <c r="E10" s="12">
        <f t="shared" si="2"/>
        <v>0</v>
      </c>
      <c r="F10" s="12">
        <f t="shared" si="3"/>
        <v>85772887000</v>
      </c>
      <c r="G10" s="14">
        <f>+G11+G16</f>
        <v>245152944</v>
      </c>
      <c r="H10" s="83">
        <f>+G10+'ejecucion ingresos FEBRER 1 (2'!H10</f>
        <v>549620568</v>
      </c>
      <c r="I10" s="15">
        <f t="shared" si="0"/>
        <v>6.407859024262527E-3</v>
      </c>
      <c r="J10" s="16">
        <f t="shared" si="1"/>
        <v>85223266432</v>
      </c>
      <c r="K10" s="43">
        <v>0</v>
      </c>
      <c r="L10" s="14">
        <f t="shared" si="4"/>
        <v>549620568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v>0</v>
      </c>
      <c r="E11" s="12">
        <f t="shared" si="2"/>
        <v>0</v>
      </c>
      <c r="F11" s="12">
        <f t="shared" si="3"/>
        <v>82695768000</v>
      </c>
      <c r="G11" s="14">
        <f>+G12+G13+G14+G15</f>
        <v>30595740</v>
      </c>
      <c r="H11" s="83">
        <f>+G11+'ejecucion ingresos FEBRER 1 (2'!H11</f>
        <v>122382960</v>
      </c>
      <c r="I11" s="22">
        <f t="shared" si="0"/>
        <v>1.4799180533639883E-3</v>
      </c>
      <c r="J11" s="16">
        <f t="shared" si="1"/>
        <v>82573385040</v>
      </c>
      <c r="K11" s="43">
        <v>0</v>
      </c>
      <c r="L11" s="14">
        <f t="shared" si="4"/>
        <v>122382960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0</v>
      </c>
      <c r="E12" s="19">
        <f t="shared" si="2"/>
        <v>0</v>
      </c>
      <c r="F12" s="19">
        <f t="shared" si="3"/>
        <v>82085768000</v>
      </c>
      <c r="G12" s="40">
        <v>0</v>
      </c>
      <c r="H12" s="84">
        <f>+G12+'ejecucion ingresos FEBRER 1 (2'!H12</f>
        <v>0</v>
      </c>
      <c r="I12" s="22">
        <f t="shared" si="0"/>
        <v>0</v>
      </c>
      <c r="J12" s="41">
        <f t="shared" si="1"/>
        <v>82085768000</v>
      </c>
      <c r="K12" s="39">
        <v>0</v>
      </c>
      <c r="L12" s="40">
        <f t="shared" si="4"/>
        <v>0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0</v>
      </c>
      <c r="E13" s="19">
        <f t="shared" si="2"/>
        <v>0</v>
      </c>
      <c r="F13" s="19">
        <f t="shared" si="3"/>
        <v>610000000</v>
      </c>
      <c r="G13" s="17">
        <v>30595740</v>
      </c>
      <c r="H13" s="85">
        <f>+G13+'ejecucion ingresos FEBRER 1 (2'!H13</f>
        <v>122382960</v>
      </c>
      <c r="I13" s="22">
        <f t="shared" si="0"/>
        <v>0.20062780327868854</v>
      </c>
      <c r="J13" s="21">
        <f t="shared" si="1"/>
        <v>487617040</v>
      </c>
      <c r="K13" s="13">
        <v>0</v>
      </c>
      <c r="L13" s="17">
        <f t="shared" si="4"/>
        <v>122382960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9">
        <f t="shared" si="2"/>
        <v>0</v>
      </c>
      <c r="F14" s="19">
        <f t="shared" si="3"/>
        <v>0</v>
      </c>
      <c r="G14" s="13">
        <v>0</v>
      </c>
      <c r="H14" s="86">
        <f>+G14+'ejecucion ingresos ENERO 19'!H14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4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9">
        <f t="shared" si="2"/>
        <v>0</v>
      </c>
      <c r="F15" s="19">
        <f t="shared" si="3"/>
        <v>0</v>
      </c>
      <c r="G15" s="13">
        <v>0</v>
      </c>
      <c r="H15" s="86">
        <f>+G15+'ejecucion ingresos ENERO 19'!H15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4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 t="shared" ref="D16:K16" si="5">SUM(D17:D19)</f>
        <v>0</v>
      </c>
      <c r="E16" s="12">
        <f t="shared" si="5"/>
        <v>0</v>
      </c>
      <c r="F16" s="12">
        <f t="shared" si="3"/>
        <v>3077119000</v>
      </c>
      <c r="G16" s="14">
        <f>+G19</f>
        <v>214557204</v>
      </c>
      <c r="H16" s="83">
        <f>+G16+'ejecucion ingresos FEBRER 1 (2'!H16</f>
        <v>427237608</v>
      </c>
      <c r="I16" s="15">
        <f>+H16/F16</f>
        <v>0.13884338174766722</v>
      </c>
      <c r="J16" s="12">
        <f>+F16-H16</f>
        <v>2649881392</v>
      </c>
      <c r="K16" s="12">
        <f t="shared" si="5"/>
        <v>0</v>
      </c>
      <c r="L16" s="14">
        <f t="shared" si="4"/>
        <v>427237608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9">
        <f t="shared" si="2"/>
        <v>0</v>
      </c>
      <c r="F17" s="19">
        <f t="shared" si="3"/>
        <v>0</v>
      </c>
      <c r="G17" s="17">
        <v>0</v>
      </c>
      <c r="H17" s="85">
        <f>+G17+'ejecucion ingresos ENERO 19'!H17</f>
        <v>0</v>
      </c>
      <c r="I17" s="15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4"/>
        <v>0</v>
      </c>
    </row>
    <row r="18" spans="1:16" hidden="1" x14ac:dyDescent="0.25">
      <c r="A18" s="46" t="s">
        <v>29</v>
      </c>
      <c r="B18" s="37" t="s">
        <v>37</v>
      </c>
      <c r="C18" s="19">
        <v>0</v>
      </c>
      <c r="D18" s="19">
        <v>0</v>
      </c>
      <c r="E18" s="19">
        <f t="shared" si="2"/>
        <v>0</v>
      </c>
      <c r="F18" s="19">
        <f t="shared" si="3"/>
        <v>0</v>
      </c>
      <c r="G18" s="17">
        <v>0</v>
      </c>
      <c r="H18" s="85">
        <f>+G18+'ejecucion ingresos ENERO 19'!H18</f>
        <v>0</v>
      </c>
      <c r="I18" s="15">
        <v>0</v>
      </c>
      <c r="J18" s="19">
        <f t="shared" si="6"/>
        <v>0</v>
      </c>
      <c r="K18" s="13">
        <v>0</v>
      </c>
      <c r="L18" s="17">
        <f t="shared" si="4"/>
        <v>0</v>
      </c>
    </row>
    <row r="19" spans="1:16" s="69" customFormat="1" x14ac:dyDescent="0.25">
      <c r="A19" s="46">
        <v>3210201</v>
      </c>
      <c r="B19" s="37" t="s">
        <v>30</v>
      </c>
      <c r="C19" s="66">
        <f>+C20</f>
        <v>3077119000</v>
      </c>
      <c r="D19" s="66">
        <f t="shared" ref="D19:K19" si="7">+D20</f>
        <v>0</v>
      </c>
      <c r="E19" s="66">
        <f t="shared" si="7"/>
        <v>0</v>
      </c>
      <c r="F19" s="66">
        <f t="shared" si="3"/>
        <v>3077119000</v>
      </c>
      <c r="G19" s="68">
        <v>214557204</v>
      </c>
      <c r="H19" s="87">
        <f>+G19+'ejecucion ingresos FEBRER 1 (2'!H19</f>
        <v>427237608</v>
      </c>
      <c r="I19" s="67">
        <f>+H19/F19</f>
        <v>0.13884338174766722</v>
      </c>
      <c r="J19" s="66">
        <f t="shared" si="6"/>
        <v>2649881392</v>
      </c>
      <c r="K19" s="66">
        <f t="shared" si="7"/>
        <v>0</v>
      </c>
      <c r="L19" s="68">
        <f t="shared" si="4"/>
        <v>427237608</v>
      </c>
      <c r="P19" s="70"/>
    </row>
    <row r="20" spans="1:16" s="59" customFormat="1" hidden="1" x14ac:dyDescent="0.25">
      <c r="A20" s="46" t="s">
        <v>31</v>
      </c>
      <c r="B20" s="61" t="s">
        <v>34</v>
      </c>
      <c r="C20" s="62">
        <v>3077119000</v>
      </c>
      <c r="D20" s="62">
        <v>0</v>
      </c>
      <c r="E20" s="62">
        <f t="shared" si="2"/>
        <v>0</v>
      </c>
      <c r="F20" s="62">
        <f t="shared" si="3"/>
        <v>3077119000</v>
      </c>
      <c r="G20" s="65">
        <v>0</v>
      </c>
      <c r="H20" s="88">
        <f>+G20+'ejecucion ingresos ENERO 19'!H20</f>
        <v>13087620</v>
      </c>
      <c r="I20" s="63">
        <f t="shared" si="0"/>
        <v>4.253205677128509E-3</v>
      </c>
      <c r="J20" s="62">
        <f t="shared" si="6"/>
        <v>3064031380</v>
      </c>
      <c r="K20" s="64">
        <v>0</v>
      </c>
      <c r="L20" s="65">
        <f t="shared" si="4"/>
        <v>13087620</v>
      </c>
      <c r="P20" s="60"/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2">
        <f t="shared" si="2"/>
        <v>0</v>
      </c>
      <c r="F21" s="12">
        <f t="shared" si="3"/>
        <v>31900000000</v>
      </c>
      <c r="G21" s="14">
        <f>+G22</f>
        <v>0</v>
      </c>
      <c r="H21" s="83">
        <f>+G21+'ejecucion ingresos FEBRER 1 (2'!H21</f>
        <v>9000000000</v>
      </c>
      <c r="I21" s="15">
        <f>+H21/F21</f>
        <v>0.28213166144200624</v>
      </c>
      <c r="J21" s="12">
        <f t="shared" si="6"/>
        <v>22900000000</v>
      </c>
      <c r="K21" s="43">
        <v>0</v>
      </c>
      <c r="L21" s="14">
        <f t="shared" si="4"/>
        <v>9000000000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9">
        <f t="shared" si="2"/>
        <v>0</v>
      </c>
      <c r="F22" s="19">
        <f t="shared" si="3"/>
        <v>31900000000</v>
      </c>
      <c r="G22" s="17">
        <v>0</v>
      </c>
      <c r="H22" s="85">
        <f>+G22+'ejecucion ingresos FEBRER 1 (2'!H22</f>
        <v>9000000000</v>
      </c>
      <c r="I22" s="22">
        <f>+H22/F22</f>
        <v>0.28213166144200624</v>
      </c>
      <c r="J22" s="19">
        <f t="shared" si="6"/>
        <v>22900000000</v>
      </c>
      <c r="K22" s="13">
        <v>0</v>
      </c>
      <c r="L22" s="17">
        <f t="shared" si="4"/>
        <v>9000000000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8">+D24+D26</f>
        <v>0</v>
      </c>
      <c r="E23" s="12">
        <f t="shared" si="8"/>
        <v>0</v>
      </c>
      <c r="F23" s="12">
        <f t="shared" si="3"/>
        <v>560000000</v>
      </c>
      <c r="G23" s="14">
        <f>+G24+G26</f>
        <v>151851774</v>
      </c>
      <c r="H23" s="83">
        <f>+G23+'ejecucion ingresos FEBRER 1 (2'!H23</f>
        <v>437691903</v>
      </c>
      <c r="I23" s="15">
        <f>+H23/F23</f>
        <v>0.7815926839285714</v>
      </c>
      <c r="J23" s="12">
        <f t="shared" si="6"/>
        <v>122308097</v>
      </c>
      <c r="K23" s="12">
        <f t="shared" si="8"/>
        <v>0</v>
      </c>
      <c r="L23" s="14">
        <f t="shared" si="4"/>
        <v>437691903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38">
        <v>0</v>
      </c>
      <c r="F24" s="38">
        <f t="shared" si="3"/>
        <v>460000000</v>
      </c>
      <c r="G24" s="40">
        <v>69256126</v>
      </c>
      <c r="H24" s="84">
        <f>+G24+'ejecucion ingresos FEBRER 1 (2'!H24</f>
        <v>189416409</v>
      </c>
      <c r="I24" s="22">
        <f>+H24/F24</f>
        <v>0.41177480217391305</v>
      </c>
      <c r="J24" s="38">
        <f t="shared" si="6"/>
        <v>270583591</v>
      </c>
      <c r="K24" s="39">
        <v>0</v>
      </c>
      <c r="L24" s="40">
        <f t="shared" si="4"/>
        <v>189416409</v>
      </c>
    </row>
    <row r="25" spans="1:16" hidden="1" x14ac:dyDescent="0.25">
      <c r="A25" s="46">
        <v>234</v>
      </c>
      <c r="B25" s="36" t="s">
        <v>38</v>
      </c>
      <c r="C25" s="38">
        <v>0</v>
      </c>
      <c r="D25" s="38">
        <v>0</v>
      </c>
      <c r="E25" s="38">
        <v>0</v>
      </c>
      <c r="F25" s="38">
        <f t="shared" si="3"/>
        <v>0</v>
      </c>
      <c r="G25" s="40">
        <v>0</v>
      </c>
      <c r="H25" s="84">
        <f>+G25+'ejecucion ingresos ENERO 19'!H25</f>
        <v>0</v>
      </c>
      <c r="I25" s="22">
        <v>0</v>
      </c>
      <c r="J25" s="38">
        <f t="shared" si="6"/>
        <v>0</v>
      </c>
      <c r="K25" s="39">
        <v>0</v>
      </c>
      <c r="L25" s="40">
        <f t="shared" si="4"/>
        <v>0</v>
      </c>
      <c r="P25" s="58"/>
    </row>
    <row r="26" spans="1:16" x14ac:dyDescent="0.25">
      <c r="A26" s="71">
        <v>32309</v>
      </c>
      <c r="B26" s="23" t="s">
        <v>33</v>
      </c>
      <c r="C26" s="24">
        <v>100000000</v>
      </c>
      <c r="D26" s="24">
        <v>0</v>
      </c>
      <c r="E26" s="24">
        <f t="shared" si="2"/>
        <v>0</v>
      </c>
      <c r="F26" s="24">
        <f t="shared" si="3"/>
        <v>100000000</v>
      </c>
      <c r="G26" s="26">
        <v>82595648</v>
      </c>
      <c r="H26" s="89">
        <f>+G26+'ejecucion ingresos FEBRER 1 (2'!H26</f>
        <v>248275494</v>
      </c>
      <c r="I26" s="22">
        <f>+H26/F26</f>
        <v>2.48275494</v>
      </c>
      <c r="J26" s="24">
        <f t="shared" si="6"/>
        <v>-148275494</v>
      </c>
      <c r="K26" s="25">
        <v>0</v>
      </c>
      <c r="L26" s="26">
        <f t="shared" si="4"/>
        <v>248275494</v>
      </c>
      <c r="P26" s="32"/>
    </row>
    <row r="27" spans="1:16" x14ac:dyDescent="0.25">
      <c r="A27" s="127" t="s">
        <v>24</v>
      </c>
      <c r="B27" s="128"/>
      <c r="C27" s="27">
        <f t="shared" ref="C27:G27" si="9">+C8+C9</f>
        <v>150877495000</v>
      </c>
      <c r="D27" s="27">
        <f t="shared" si="9"/>
        <v>0</v>
      </c>
      <c r="E27" s="27">
        <f t="shared" si="9"/>
        <v>0</v>
      </c>
      <c r="F27" s="27">
        <f t="shared" si="9"/>
        <v>150877495000</v>
      </c>
      <c r="G27" s="28">
        <f t="shared" si="9"/>
        <v>397004718</v>
      </c>
      <c r="H27" s="28">
        <f>+H8+H9</f>
        <v>36808393319</v>
      </c>
      <c r="I27" s="29">
        <f>+H27/F27</f>
        <v>0.24396211853199179</v>
      </c>
      <c r="J27" s="27">
        <f>+F27-H27</f>
        <v>114069101681</v>
      </c>
      <c r="K27" s="27">
        <f>+K8+K9</f>
        <v>0</v>
      </c>
      <c r="L27" s="27">
        <f>+L8+L9</f>
        <v>36808393319</v>
      </c>
      <c r="P27" s="33"/>
    </row>
    <row r="28" spans="1:16" x14ac:dyDescent="0.25">
      <c r="H28" s="30"/>
    </row>
    <row r="29" spans="1:16" x14ac:dyDescent="0.25">
      <c r="G29" s="31"/>
      <c r="H29" s="32"/>
      <c r="I29" s="53"/>
      <c r="L29" s="31"/>
      <c r="P29" s="58"/>
    </row>
    <row r="30" spans="1:16" x14ac:dyDescent="0.25">
      <c r="G30" s="31"/>
      <c r="J30" s="31"/>
    </row>
    <row r="31" spans="1:16" x14ac:dyDescent="0.25">
      <c r="D31" s="31"/>
      <c r="E31" s="31"/>
      <c r="F31" s="31"/>
      <c r="G31" s="31"/>
      <c r="J31" s="31"/>
    </row>
    <row r="32" spans="1:16" x14ac:dyDescent="0.25">
      <c r="F32" s="33"/>
      <c r="G32" s="31"/>
      <c r="H32" s="31"/>
    </row>
    <row r="33" spans="1:12" x14ac:dyDescent="0.25">
      <c r="F33" s="31"/>
    </row>
    <row r="34" spans="1:12" x14ac:dyDescent="0.25">
      <c r="A34" s="54"/>
      <c r="B34" s="77" t="s">
        <v>43</v>
      </c>
      <c r="C34" s="54"/>
      <c r="D34" s="132" t="s">
        <v>36</v>
      </c>
      <c r="E34" s="132"/>
      <c r="F34" s="54"/>
      <c r="G34" s="132" t="s">
        <v>39</v>
      </c>
      <c r="H34" s="132"/>
      <c r="I34" s="132"/>
      <c r="J34" s="134" t="s">
        <v>44</v>
      </c>
      <c r="K34" s="134"/>
      <c r="L34" s="134"/>
    </row>
    <row r="35" spans="1:12" x14ac:dyDescent="0.25">
      <c r="B35" s="78" t="s">
        <v>45</v>
      </c>
      <c r="D35" s="133" t="s">
        <v>40</v>
      </c>
      <c r="E35" s="133"/>
      <c r="G35" s="135" t="s">
        <v>48</v>
      </c>
      <c r="H35" s="135"/>
      <c r="I35" s="135"/>
      <c r="J35" s="133" t="s">
        <v>46</v>
      </c>
      <c r="K35" s="133"/>
      <c r="L35" s="133"/>
    </row>
    <row r="36" spans="1:12" x14ac:dyDescent="0.25">
      <c r="G36" s="31"/>
    </row>
    <row r="37" spans="1:12" x14ac:dyDescent="0.25">
      <c r="G37" s="31"/>
      <c r="H37" s="31"/>
    </row>
    <row r="38" spans="1:12" x14ac:dyDescent="0.25">
      <c r="F38" s="32"/>
      <c r="G38" s="31"/>
    </row>
    <row r="39" spans="1:12" x14ac:dyDescent="0.25">
      <c r="F39" s="32"/>
      <c r="G39" s="31"/>
      <c r="H39" s="90"/>
    </row>
    <row r="40" spans="1:12" x14ac:dyDescent="0.25">
      <c r="F40" s="32"/>
      <c r="G40" s="31"/>
      <c r="H40" s="90"/>
      <c r="I40" s="31"/>
      <c r="J40" s="31"/>
    </row>
    <row r="41" spans="1:12" x14ac:dyDescent="0.25">
      <c r="G41" s="31"/>
      <c r="H41" s="90"/>
      <c r="I41" s="31"/>
      <c r="J41" s="31"/>
    </row>
    <row r="42" spans="1:12" x14ac:dyDescent="0.25">
      <c r="F42" s="34"/>
      <c r="H42" s="90"/>
      <c r="I42" s="31"/>
      <c r="J42" s="31"/>
    </row>
    <row r="43" spans="1:12" x14ac:dyDescent="0.25">
      <c r="F43" s="34"/>
      <c r="H43" s="90"/>
    </row>
    <row r="44" spans="1:12" x14ac:dyDescent="0.25">
      <c r="F44" s="35"/>
      <c r="H44" s="90"/>
    </row>
    <row r="45" spans="1:12" x14ac:dyDescent="0.25">
      <c r="H45" s="90"/>
    </row>
    <row r="46" spans="1:12" x14ac:dyDescent="0.25">
      <c r="F46" s="35"/>
      <c r="H46" s="90"/>
    </row>
    <row r="47" spans="1:12" x14ac:dyDescent="0.25">
      <c r="H47" s="90"/>
      <c r="I47" s="31"/>
      <c r="J47" s="31"/>
    </row>
    <row r="48" spans="1:12" x14ac:dyDescent="0.25">
      <c r="H48" s="90"/>
    </row>
    <row r="49" spans="8:10" x14ac:dyDescent="0.25">
      <c r="H49" s="90"/>
    </row>
    <row r="50" spans="8:10" x14ac:dyDescent="0.25">
      <c r="H50" s="90"/>
    </row>
    <row r="51" spans="8:10" x14ac:dyDescent="0.25">
      <c r="H51" s="90"/>
    </row>
    <row r="52" spans="8:10" x14ac:dyDescent="0.25">
      <c r="H52" s="90"/>
    </row>
    <row r="53" spans="8:10" x14ac:dyDescent="0.25">
      <c r="H53" s="90"/>
    </row>
    <row r="54" spans="8:10" x14ac:dyDescent="0.25">
      <c r="H54" s="90"/>
    </row>
    <row r="55" spans="8:10" x14ac:dyDescent="0.25">
      <c r="H55" s="90"/>
      <c r="I55" s="31"/>
      <c r="J55" s="31"/>
    </row>
    <row r="56" spans="8:10" x14ac:dyDescent="0.25">
      <c r="H56" s="90"/>
    </row>
    <row r="57" spans="8:10" x14ac:dyDescent="0.25">
      <c r="H57" s="90"/>
      <c r="I57" s="31"/>
      <c r="J57" s="31"/>
    </row>
  </sheetData>
  <mergeCells count="15">
    <mergeCell ref="A27:B27"/>
    <mergeCell ref="D34:E34"/>
    <mergeCell ref="G34:I34"/>
    <mergeCell ref="J34:L34"/>
    <mergeCell ref="D35:E35"/>
    <mergeCell ref="J35:L35"/>
    <mergeCell ref="G35:I35"/>
    <mergeCell ref="A1:L1"/>
    <mergeCell ref="A2:L2"/>
    <mergeCell ref="A6:B6"/>
    <mergeCell ref="C6:C7"/>
    <mergeCell ref="D6:E6"/>
    <mergeCell ref="F6:F7"/>
    <mergeCell ref="G6:H6"/>
    <mergeCell ref="I6:L6"/>
  </mergeCells>
  <pageMargins left="1.299212598425197" right="0.70866141732283472" top="0.74803149606299213" bottom="0.74803149606299213" header="0.31496062992125984" footer="0.31496062992125984"/>
  <pageSetup paperSize="145" scale="65" orientation="landscape" r:id="rId1"/>
  <colBreaks count="1" manualBreakCount="1">
    <brk id="12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workbookViewId="0">
      <selection activeCell="H29" sqref="H29:H31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4.42578125" customWidth="1"/>
    <col min="5" max="5" width="15.140625" customWidth="1"/>
    <col min="6" max="6" width="18.7109375" bestFit="1" customWidth="1"/>
    <col min="7" max="7" width="17.5703125" bestFit="1" customWidth="1"/>
    <col min="8" max="8" width="19" bestFit="1" customWidth="1"/>
    <col min="9" max="9" width="17.42578125" customWidth="1"/>
    <col min="10" max="10" width="19.28515625" customWidth="1"/>
    <col min="11" max="11" width="11" customWidth="1"/>
    <col min="12" max="12" width="19.85546875" customWidth="1"/>
    <col min="16" max="16" width="18.140625" style="57" customWidth="1"/>
  </cols>
  <sheetData>
    <row r="1" spans="1:12" ht="15.75" x14ac:dyDescent="0.25">
      <c r="A1" s="117" t="s">
        <v>35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9"/>
    </row>
    <row r="2" spans="1:12" ht="15.75" x14ac:dyDescent="0.25">
      <c r="A2" s="120" t="s">
        <v>50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2"/>
    </row>
    <row r="3" spans="1:12" ht="15.75" x14ac:dyDescent="0.25">
      <c r="A3" s="93"/>
      <c r="B3" s="94"/>
      <c r="C3" s="94"/>
      <c r="D3" s="94"/>
      <c r="E3" s="94"/>
      <c r="F3" s="94"/>
      <c r="G3" s="94"/>
      <c r="H3" s="94"/>
      <c r="I3" s="94"/>
      <c r="J3" s="94"/>
      <c r="K3" s="94"/>
      <c r="L3" s="95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23" t="s">
        <v>0</v>
      </c>
      <c r="B6" s="124"/>
      <c r="C6" s="125" t="s">
        <v>1</v>
      </c>
      <c r="D6" s="127" t="s">
        <v>2</v>
      </c>
      <c r="E6" s="128"/>
      <c r="F6" s="125" t="s">
        <v>3</v>
      </c>
      <c r="G6" s="127" t="s">
        <v>4</v>
      </c>
      <c r="H6" s="128"/>
      <c r="I6" s="129"/>
      <c r="J6" s="130"/>
      <c r="K6" s="130"/>
      <c r="L6" s="131"/>
    </row>
    <row r="7" spans="1:12" ht="30" x14ac:dyDescent="0.25">
      <c r="A7" s="4" t="s">
        <v>5</v>
      </c>
      <c r="B7" s="4" t="s">
        <v>6</v>
      </c>
      <c r="C7" s="126"/>
      <c r="D7" s="4" t="s">
        <v>7</v>
      </c>
      <c r="E7" s="4" t="s">
        <v>8</v>
      </c>
      <c r="F7" s="126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9">
        <v>0</v>
      </c>
      <c r="E8" s="9">
        <f>+D8</f>
        <v>0</v>
      </c>
      <c r="F8" s="7">
        <f>+C8+E8</f>
        <v>32644608000</v>
      </c>
      <c r="G8" s="9"/>
      <c r="H8" s="82">
        <f>+'ejecucion ingresos FEBRER 1 (2'!H8</f>
        <v>26821080848</v>
      </c>
      <c r="I8" s="48">
        <f t="shared" ref="I8:I20" si="0">+H8/F8</f>
        <v>0.82160829892642606</v>
      </c>
      <c r="J8" s="10">
        <f t="shared" ref="J8:J15" si="1">+F8-H8</f>
        <v>5823527152</v>
      </c>
      <c r="K8" s="8">
        <v>0</v>
      </c>
      <c r="L8" s="9">
        <f>+H8</f>
        <v>26821080848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2">
        <v>0</v>
      </c>
      <c r="E9" s="12">
        <f t="shared" ref="E9:E26" si="2">+D9</f>
        <v>0</v>
      </c>
      <c r="F9" s="12">
        <f t="shared" ref="F9:F26" si="3">+C9+E9</f>
        <v>118232887000</v>
      </c>
      <c r="G9" s="14">
        <f>+G10+G23</f>
        <v>287327306</v>
      </c>
      <c r="H9" s="83">
        <f>+G9+'MARZO 2019'!H9</f>
        <v>10274639777</v>
      </c>
      <c r="I9" s="15">
        <f t="shared" si="0"/>
        <v>8.690170761879476E-2</v>
      </c>
      <c r="J9" s="16">
        <f t="shared" si="1"/>
        <v>107958247223</v>
      </c>
      <c r="K9" s="43">
        <v>0</v>
      </c>
      <c r="L9" s="14">
        <f t="shared" ref="L9:L26" si="4">+H9</f>
        <v>10274639777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2">
        <v>0</v>
      </c>
      <c r="E10" s="12">
        <f t="shared" si="2"/>
        <v>0</v>
      </c>
      <c r="F10" s="12">
        <f t="shared" si="3"/>
        <v>85772887000</v>
      </c>
      <c r="G10" s="14">
        <f>+G11+G16</f>
        <v>220000139</v>
      </c>
      <c r="H10" s="83">
        <f>+G10+'MARZO 2019'!H10</f>
        <v>769620707</v>
      </c>
      <c r="I10" s="15">
        <f t="shared" si="0"/>
        <v>8.9727737274367357E-3</v>
      </c>
      <c r="J10" s="16">
        <f t="shared" si="1"/>
        <v>85003266293</v>
      </c>
      <c r="K10" s="43">
        <v>0</v>
      </c>
      <c r="L10" s="14">
        <f t="shared" si="4"/>
        <v>769620707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v>0</v>
      </c>
      <c r="E11" s="12">
        <f t="shared" si="2"/>
        <v>0</v>
      </c>
      <c r="F11" s="12">
        <f t="shared" si="3"/>
        <v>82695768000</v>
      </c>
      <c r="G11" s="14">
        <f>+G12+G13</f>
        <v>0</v>
      </c>
      <c r="H11" s="83">
        <f>+G11+'MARZO 2019'!H11</f>
        <v>122382960</v>
      </c>
      <c r="I11" s="22">
        <f t="shared" si="0"/>
        <v>1.4799180533639883E-3</v>
      </c>
      <c r="J11" s="16">
        <f t="shared" si="1"/>
        <v>82573385040</v>
      </c>
      <c r="K11" s="43">
        <v>0</v>
      </c>
      <c r="L11" s="14">
        <f t="shared" si="4"/>
        <v>122382960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0</v>
      </c>
      <c r="E12" s="19">
        <f t="shared" si="2"/>
        <v>0</v>
      </c>
      <c r="F12" s="19">
        <f t="shared" si="3"/>
        <v>82085768000</v>
      </c>
      <c r="G12" s="40">
        <v>0</v>
      </c>
      <c r="H12" s="84">
        <f>+G12+'ejecucion ingresos FEBRER 1 (2'!H12</f>
        <v>0</v>
      </c>
      <c r="I12" s="22">
        <f t="shared" si="0"/>
        <v>0</v>
      </c>
      <c r="J12" s="41">
        <f t="shared" si="1"/>
        <v>82085768000</v>
      </c>
      <c r="K12" s="39">
        <v>0</v>
      </c>
      <c r="L12" s="40">
        <f t="shared" si="4"/>
        <v>0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0</v>
      </c>
      <c r="E13" s="19">
        <f t="shared" si="2"/>
        <v>0</v>
      </c>
      <c r="F13" s="19">
        <f t="shared" si="3"/>
        <v>610000000</v>
      </c>
      <c r="G13" s="17">
        <v>0</v>
      </c>
      <c r="H13" s="85">
        <f>+G13+'MARZO 2019'!H13</f>
        <v>122382960</v>
      </c>
      <c r="I13" s="22">
        <f t="shared" si="0"/>
        <v>0.20062780327868854</v>
      </c>
      <c r="J13" s="21">
        <f t="shared" si="1"/>
        <v>487617040</v>
      </c>
      <c r="K13" s="13">
        <v>0</v>
      </c>
      <c r="L13" s="17">
        <f t="shared" si="4"/>
        <v>122382960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9">
        <f t="shared" si="2"/>
        <v>0</v>
      </c>
      <c r="F14" s="19">
        <f t="shared" si="3"/>
        <v>0</v>
      </c>
      <c r="G14" s="13">
        <v>0</v>
      </c>
      <c r="H14" s="86">
        <f>+G14+'ejecucion ingresos ENERO 19'!H14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4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9">
        <f t="shared" si="2"/>
        <v>0</v>
      </c>
      <c r="F15" s="19">
        <f t="shared" si="3"/>
        <v>0</v>
      </c>
      <c r="G15" s="13">
        <v>0</v>
      </c>
      <c r="H15" s="86">
        <f>+G15+'ejecucion ingresos ENERO 19'!H15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4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 t="shared" ref="D16:K16" si="5">SUM(D17:D19)</f>
        <v>0</v>
      </c>
      <c r="E16" s="12">
        <f t="shared" si="5"/>
        <v>0</v>
      </c>
      <c r="F16" s="12">
        <f t="shared" si="3"/>
        <v>3077119000</v>
      </c>
      <c r="G16" s="14">
        <f>+G19</f>
        <v>220000139</v>
      </c>
      <c r="H16" s="83">
        <f>+G16+'MARZO 2019'!H16</f>
        <v>647237747</v>
      </c>
      <c r="I16" s="15">
        <f>+H16/F16</f>
        <v>0.21033887444716959</v>
      </c>
      <c r="J16" s="12">
        <f>+F16-H16</f>
        <v>2429881253</v>
      </c>
      <c r="K16" s="12">
        <f t="shared" si="5"/>
        <v>0</v>
      </c>
      <c r="L16" s="14">
        <f t="shared" si="4"/>
        <v>647237747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9">
        <f t="shared" si="2"/>
        <v>0</v>
      </c>
      <c r="F17" s="19">
        <f t="shared" si="3"/>
        <v>0</v>
      </c>
      <c r="G17" s="17">
        <v>0</v>
      </c>
      <c r="H17" s="85">
        <f>+G17+'ejecucion ingresos ENERO 19'!H17</f>
        <v>0</v>
      </c>
      <c r="I17" s="15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4"/>
        <v>0</v>
      </c>
    </row>
    <row r="18" spans="1:16" hidden="1" x14ac:dyDescent="0.25">
      <c r="A18" s="46" t="s">
        <v>29</v>
      </c>
      <c r="B18" s="37" t="s">
        <v>37</v>
      </c>
      <c r="C18" s="19">
        <v>0</v>
      </c>
      <c r="D18" s="19">
        <v>0</v>
      </c>
      <c r="E18" s="19">
        <f t="shared" si="2"/>
        <v>0</v>
      </c>
      <c r="F18" s="19">
        <f t="shared" si="3"/>
        <v>0</v>
      </c>
      <c r="G18" s="17">
        <v>0</v>
      </c>
      <c r="H18" s="85">
        <f>+G18+'ejecucion ingresos ENERO 19'!H18</f>
        <v>0</v>
      </c>
      <c r="I18" s="15">
        <v>0</v>
      </c>
      <c r="J18" s="19">
        <f t="shared" si="6"/>
        <v>0</v>
      </c>
      <c r="K18" s="13">
        <v>0</v>
      </c>
      <c r="L18" s="17">
        <f t="shared" si="4"/>
        <v>0</v>
      </c>
    </row>
    <row r="19" spans="1:16" s="69" customFormat="1" x14ac:dyDescent="0.25">
      <c r="A19" s="46">
        <v>3210201</v>
      </c>
      <c r="B19" s="37" t="s">
        <v>30</v>
      </c>
      <c r="C19" s="66">
        <f>+C20</f>
        <v>3077119000</v>
      </c>
      <c r="D19" s="66">
        <f t="shared" ref="D19:K19" si="7">+D20</f>
        <v>0</v>
      </c>
      <c r="E19" s="66">
        <f t="shared" si="7"/>
        <v>0</v>
      </c>
      <c r="F19" s="66">
        <f t="shared" si="3"/>
        <v>3077119000</v>
      </c>
      <c r="G19" s="68">
        <v>220000139</v>
      </c>
      <c r="H19" s="87">
        <f>+G19+'MARZO 2019'!H19</f>
        <v>647237747</v>
      </c>
      <c r="I19" s="67">
        <f>+H19/F19</f>
        <v>0.21033887444716959</v>
      </c>
      <c r="J19" s="66">
        <f t="shared" si="6"/>
        <v>2429881253</v>
      </c>
      <c r="K19" s="66">
        <f t="shared" si="7"/>
        <v>0</v>
      </c>
      <c r="L19" s="68">
        <f t="shared" si="4"/>
        <v>647237747</v>
      </c>
      <c r="P19" s="70"/>
    </row>
    <row r="20" spans="1:16" s="59" customFormat="1" hidden="1" x14ac:dyDescent="0.25">
      <c r="A20" s="46" t="s">
        <v>31</v>
      </c>
      <c r="B20" s="61" t="s">
        <v>34</v>
      </c>
      <c r="C20" s="62">
        <v>3077119000</v>
      </c>
      <c r="D20" s="62">
        <v>0</v>
      </c>
      <c r="E20" s="62">
        <f t="shared" si="2"/>
        <v>0</v>
      </c>
      <c r="F20" s="62">
        <f t="shared" si="3"/>
        <v>3077119000</v>
      </c>
      <c r="G20" s="65">
        <v>0</v>
      </c>
      <c r="H20" s="88">
        <f>+G20+'ejecucion ingresos ENERO 19'!H20</f>
        <v>13087620</v>
      </c>
      <c r="I20" s="63">
        <f t="shared" si="0"/>
        <v>4.253205677128509E-3</v>
      </c>
      <c r="J20" s="62">
        <f t="shared" si="6"/>
        <v>3064031380</v>
      </c>
      <c r="K20" s="64">
        <v>0</v>
      </c>
      <c r="L20" s="65">
        <f t="shared" si="4"/>
        <v>13087620</v>
      </c>
      <c r="P20" s="60"/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2">
        <f t="shared" si="2"/>
        <v>0</v>
      </c>
      <c r="F21" s="12">
        <f t="shared" si="3"/>
        <v>31900000000</v>
      </c>
      <c r="G21" s="14">
        <f>+G22</f>
        <v>0</v>
      </c>
      <c r="H21" s="83">
        <f>+G21+'MARZO 2019'!H21</f>
        <v>9000000000</v>
      </c>
      <c r="I21" s="15">
        <f>+H21/F21</f>
        <v>0.28213166144200624</v>
      </c>
      <c r="J21" s="12">
        <f t="shared" si="6"/>
        <v>22900000000</v>
      </c>
      <c r="K21" s="43">
        <v>0</v>
      </c>
      <c r="L21" s="14">
        <f t="shared" si="4"/>
        <v>9000000000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9">
        <f t="shared" si="2"/>
        <v>0</v>
      </c>
      <c r="F22" s="19">
        <f t="shared" si="3"/>
        <v>31900000000</v>
      </c>
      <c r="G22" s="17">
        <v>0</v>
      </c>
      <c r="H22" s="85">
        <f>+G22+'MARZO 2019'!H22</f>
        <v>9000000000</v>
      </c>
      <c r="I22" s="22">
        <f>+H22/F22</f>
        <v>0.28213166144200624</v>
      </c>
      <c r="J22" s="19">
        <f t="shared" si="6"/>
        <v>22900000000</v>
      </c>
      <c r="K22" s="13">
        <v>0</v>
      </c>
      <c r="L22" s="17">
        <f t="shared" si="4"/>
        <v>9000000000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8">+D24+D26</f>
        <v>0</v>
      </c>
      <c r="E23" s="12">
        <f t="shared" si="8"/>
        <v>0</v>
      </c>
      <c r="F23" s="12">
        <f t="shared" si="3"/>
        <v>560000000</v>
      </c>
      <c r="G23" s="14">
        <f>+G24+G26</f>
        <v>67327167</v>
      </c>
      <c r="H23" s="83">
        <f>+G23+'MARZO 2019'!H23</f>
        <v>505019070</v>
      </c>
      <c r="I23" s="15">
        <f>+H23/F23</f>
        <v>0.90181976785714291</v>
      </c>
      <c r="J23" s="12">
        <f t="shared" si="6"/>
        <v>54980930</v>
      </c>
      <c r="K23" s="12">
        <f t="shared" si="8"/>
        <v>0</v>
      </c>
      <c r="L23" s="14">
        <f t="shared" si="4"/>
        <v>505019070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38">
        <v>0</v>
      </c>
      <c r="F24" s="38">
        <f t="shared" si="3"/>
        <v>460000000</v>
      </c>
      <c r="G24" s="40">
        <v>48983067</v>
      </c>
      <c r="H24" s="84">
        <f>+G24+'MARZO 2019'!H24</f>
        <v>238399476</v>
      </c>
      <c r="I24" s="22">
        <f>+H24/F24</f>
        <v>0.51825973043478257</v>
      </c>
      <c r="J24" s="38">
        <f t="shared" si="6"/>
        <v>221600524</v>
      </c>
      <c r="K24" s="39">
        <v>0</v>
      </c>
      <c r="L24" s="40">
        <f t="shared" si="4"/>
        <v>238399476</v>
      </c>
    </row>
    <row r="25" spans="1:16" hidden="1" x14ac:dyDescent="0.25">
      <c r="A25" s="46">
        <v>234</v>
      </c>
      <c r="B25" s="36" t="s">
        <v>38</v>
      </c>
      <c r="C25" s="38">
        <v>0</v>
      </c>
      <c r="D25" s="38">
        <v>0</v>
      </c>
      <c r="E25" s="38">
        <v>0</v>
      </c>
      <c r="F25" s="38">
        <f t="shared" si="3"/>
        <v>0</v>
      </c>
      <c r="G25" s="40">
        <v>0</v>
      </c>
      <c r="H25" s="84">
        <f>+G25+'ejecucion ingresos ENERO 19'!H25</f>
        <v>0</v>
      </c>
      <c r="I25" s="22">
        <v>0</v>
      </c>
      <c r="J25" s="38">
        <f t="shared" si="6"/>
        <v>0</v>
      </c>
      <c r="K25" s="39">
        <v>0</v>
      </c>
      <c r="L25" s="40">
        <f t="shared" si="4"/>
        <v>0</v>
      </c>
      <c r="P25" s="58"/>
    </row>
    <row r="26" spans="1:16" x14ac:dyDescent="0.25">
      <c r="A26" s="71">
        <v>32309</v>
      </c>
      <c r="B26" s="23" t="s">
        <v>33</v>
      </c>
      <c r="C26" s="24">
        <v>100000000</v>
      </c>
      <c r="D26" s="24">
        <v>0</v>
      </c>
      <c r="E26" s="24">
        <f t="shared" si="2"/>
        <v>0</v>
      </c>
      <c r="F26" s="24">
        <f t="shared" si="3"/>
        <v>100000000</v>
      </c>
      <c r="G26" s="26">
        <v>18344100</v>
      </c>
      <c r="H26" s="89">
        <f>+G26+'MARZO 2019'!H26</f>
        <v>266619594</v>
      </c>
      <c r="I26" s="22">
        <f>+H26/F26</f>
        <v>2.6661959400000002</v>
      </c>
      <c r="J26" s="24">
        <f t="shared" si="6"/>
        <v>-166619594</v>
      </c>
      <c r="K26" s="25">
        <v>0</v>
      </c>
      <c r="L26" s="26">
        <f t="shared" si="4"/>
        <v>266619594</v>
      </c>
      <c r="P26" s="32"/>
    </row>
    <row r="27" spans="1:16" x14ac:dyDescent="0.25">
      <c r="A27" s="127" t="s">
        <v>24</v>
      </c>
      <c r="B27" s="128"/>
      <c r="C27" s="27">
        <f t="shared" ref="C27:F27" si="9">+C8+C9</f>
        <v>150877495000</v>
      </c>
      <c r="D27" s="27">
        <f t="shared" si="9"/>
        <v>0</v>
      </c>
      <c r="E27" s="27">
        <f t="shared" si="9"/>
        <v>0</v>
      </c>
      <c r="F27" s="27">
        <f t="shared" si="9"/>
        <v>150877495000</v>
      </c>
      <c r="G27" s="28">
        <f>+G8+G9</f>
        <v>287327306</v>
      </c>
      <c r="H27" s="28">
        <f>+H8+H9</f>
        <v>37095720625</v>
      </c>
      <c r="I27" s="29">
        <f>+H27/F27</f>
        <v>0.24586649337596703</v>
      </c>
      <c r="J27" s="27">
        <f>+F27-H27</f>
        <v>113781774375</v>
      </c>
      <c r="K27" s="27">
        <f>+K8+K9</f>
        <v>0</v>
      </c>
      <c r="L27" s="27">
        <f>+L8+L9</f>
        <v>37095720625</v>
      </c>
      <c r="P27" s="33"/>
    </row>
    <row r="28" spans="1:16" x14ac:dyDescent="0.25">
      <c r="H28" s="30"/>
    </row>
    <row r="29" spans="1:16" x14ac:dyDescent="0.25">
      <c r="G29" s="31"/>
      <c r="H29" s="32"/>
      <c r="I29" s="53"/>
      <c r="L29" s="31"/>
      <c r="P29" s="58"/>
    </row>
    <row r="30" spans="1:16" x14ac:dyDescent="0.25">
      <c r="G30" s="31"/>
      <c r="H30" s="31"/>
      <c r="J30" s="31"/>
    </row>
    <row r="31" spans="1:16" x14ac:dyDescent="0.25">
      <c r="D31" s="31"/>
      <c r="E31" s="31"/>
      <c r="F31" s="31"/>
      <c r="G31" s="31"/>
      <c r="H31" s="31"/>
      <c r="J31" s="31"/>
    </row>
    <row r="32" spans="1:16" x14ac:dyDescent="0.25">
      <c r="F32" s="33"/>
      <c r="G32" s="31"/>
      <c r="H32" s="31"/>
    </row>
    <row r="33" spans="1:12" x14ac:dyDescent="0.25">
      <c r="F33" s="31"/>
    </row>
    <row r="34" spans="1:12" x14ac:dyDescent="0.25">
      <c r="A34" s="54"/>
      <c r="B34" s="91" t="s">
        <v>43</v>
      </c>
      <c r="C34" s="54"/>
      <c r="D34" s="132" t="s">
        <v>36</v>
      </c>
      <c r="E34" s="132"/>
      <c r="F34" s="54"/>
      <c r="G34" s="132" t="s">
        <v>39</v>
      </c>
      <c r="H34" s="132"/>
      <c r="I34" s="132"/>
      <c r="J34" s="134" t="s">
        <v>44</v>
      </c>
      <c r="K34" s="134"/>
      <c r="L34" s="134"/>
    </row>
    <row r="35" spans="1:12" x14ac:dyDescent="0.25">
      <c r="B35" s="92" t="s">
        <v>45</v>
      </c>
      <c r="D35" s="133" t="s">
        <v>40</v>
      </c>
      <c r="E35" s="133"/>
      <c r="G35" s="135" t="s">
        <v>48</v>
      </c>
      <c r="H35" s="135"/>
      <c r="I35" s="135"/>
      <c r="J35" s="133" t="s">
        <v>46</v>
      </c>
      <c r="K35" s="133"/>
      <c r="L35" s="133"/>
    </row>
    <row r="36" spans="1:12" x14ac:dyDescent="0.25">
      <c r="G36" s="31"/>
    </row>
    <row r="37" spans="1:12" x14ac:dyDescent="0.25">
      <c r="G37" s="31"/>
      <c r="H37" s="31"/>
    </row>
    <row r="38" spans="1:12" x14ac:dyDescent="0.25">
      <c r="F38" s="32"/>
      <c r="G38" s="31"/>
    </row>
    <row r="39" spans="1:12" x14ac:dyDescent="0.25">
      <c r="F39" s="32"/>
      <c r="G39" s="31"/>
      <c r="H39" s="90"/>
    </row>
    <row r="40" spans="1:12" x14ac:dyDescent="0.25">
      <c r="F40" s="32"/>
      <c r="G40" s="31"/>
      <c r="H40" s="90"/>
      <c r="I40" s="31"/>
      <c r="J40" s="31"/>
    </row>
    <row r="41" spans="1:12" x14ac:dyDescent="0.25">
      <c r="G41" s="31"/>
      <c r="H41" s="90"/>
      <c r="I41" s="31"/>
      <c r="J41" s="31"/>
    </row>
    <row r="42" spans="1:12" x14ac:dyDescent="0.25">
      <c r="F42" s="34"/>
      <c r="H42" s="90"/>
      <c r="I42" s="31"/>
      <c r="J42" s="31"/>
    </row>
    <row r="43" spans="1:12" x14ac:dyDescent="0.25">
      <c r="F43" s="34"/>
      <c r="H43" s="90"/>
    </row>
    <row r="44" spans="1:12" x14ac:dyDescent="0.25">
      <c r="F44" s="35"/>
      <c r="H44" s="90"/>
    </row>
    <row r="45" spans="1:12" x14ac:dyDescent="0.25">
      <c r="H45" s="90"/>
    </row>
    <row r="46" spans="1:12" x14ac:dyDescent="0.25">
      <c r="F46" s="35"/>
      <c r="H46" s="90"/>
    </row>
    <row r="47" spans="1:12" x14ac:dyDescent="0.25">
      <c r="H47" s="90"/>
      <c r="I47" s="31"/>
      <c r="J47" s="31"/>
    </row>
    <row r="48" spans="1:12" x14ac:dyDescent="0.25">
      <c r="H48" s="90"/>
    </row>
    <row r="49" spans="8:10" x14ac:dyDescent="0.25">
      <c r="H49" s="90"/>
    </row>
    <row r="50" spans="8:10" x14ac:dyDescent="0.25">
      <c r="H50" s="90"/>
    </row>
    <row r="51" spans="8:10" x14ac:dyDescent="0.25">
      <c r="H51" s="90"/>
    </row>
    <row r="52" spans="8:10" x14ac:dyDescent="0.25">
      <c r="H52" s="90"/>
    </row>
    <row r="53" spans="8:10" x14ac:dyDescent="0.25">
      <c r="H53" s="90"/>
    </row>
    <row r="54" spans="8:10" x14ac:dyDescent="0.25">
      <c r="H54" s="90"/>
    </row>
    <row r="55" spans="8:10" x14ac:dyDescent="0.25">
      <c r="H55" s="90"/>
      <c r="I55" s="31"/>
      <c r="J55" s="31"/>
    </row>
    <row r="56" spans="8:10" x14ac:dyDescent="0.25">
      <c r="H56" s="90"/>
    </row>
    <row r="57" spans="8:10" x14ac:dyDescent="0.25">
      <c r="H57" s="90"/>
      <c r="I57" s="31"/>
      <c r="J57" s="31"/>
    </row>
  </sheetData>
  <mergeCells count="15">
    <mergeCell ref="A1:L1"/>
    <mergeCell ref="A2:L2"/>
    <mergeCell ref="A6:B6"/>
    <mergeCell ref="C6:C7"/>
    <mergeCell ref="D6:E6"/>
    <mergeCell ref="F6:F7"/>
    <mergeCell ref="G6:H6"/>
    <mergeCell ref="I6:L6"/>
    <mergeCell ref="A27:B27"/>
    <mergeCell ref="D34:E34"/>
    <mergeCell ref="G34:I34"/>
    <mergeCell ref="J34:L34"/>
    <mergeCell ref="D35:E35"/>
    <mergeCell ref="G35:I35"/>
    <mergeCell ref="J35:L35"/>
  </mergeCells>
  <pageMargins left="1.299212598425197" right="0.70866141732283472" top="0.74803149606299213" bottom="0.74803149606299213" header="0.31496062992125984" footer="0.31496062992125984"/>
  <pageSetup paperSize="5"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workbookViewId="0">
      <selection activeCell="F34" sqref="F34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4.42578125" customWidth="1"/>
    <col min="5" max="5" width="15.140625" customWidth="1"/>
    <col min="6" max="6" width="18.7109375" bestFit="1" customWidth="1"/>
    <col min="7" max="7" width="17.5703125" bestFit="1" customWidth="1"/>
    <col min="8" max="8" width="19" bestFit="1" customWidth="1"/>
    <col min="9" max="9" width="17.42578125" customWidth="1"/>
    <col min="10" max="10" width="19.28515625" customWidth="1"/>
    <col min="11" max="11" width="11" customWidth="1"/>
    <col min="12" max="12" width="19.85546875" customWidth="1"/>
    <col min="16" max="16" width="18.140625" style="57" customWidth="1"/>
  </cols>
  <sheetData>
    <row r="1" spans="1:12" ht="15.75" x14ac:dyDescent="0.25">
      <c r="A1" s="117" t="s">
        <v>35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9"/>
    </row>
    <row r="2" spans="1:12" ht="15.75" x14ac:dyDescent="0.25">
      <c r="A2" s="120" t="s">
        <v>51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2"/>
    </row>
    <row r="3" spans="1:12" ht="15.75" x14ac:dyDescent="0.25">
      <c r="A3" s="96"/>
      <c r="B3" s="97"/>
      <c r="C3" s="97"/>
      <c r="D3" s="97"/>
      <c r="E3" s="97"/>
      <c r="F3" s="97"/>
      <c r="G3" s="97"/>
      <c r="H3" s="97"/>
      <c r="I3" s="97"/>
      <c r="J3" s="97"/>
      <c r="K3" s="97"/>
      <c r="L3" s="98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23" t="s">
        <v>0</v>
      </c>
      <c r="B6" s="124"/>
      <c r="C6" s="125" t="s">
        <v>1</v>
      </c>
      <c r="D6" s="127" t="s">
        <v>2</v>
      </c>
      <c r="E6" s="128"/>
      <c r="F6" s="125" t="s">
        <v>3</v>
      </c>
      <c r="G6" s="127" t="s">
        <v>4</v>
      </c>
      <c r="H6" s="128"/>
      <c r="I6" s="129"/>
      <c r="J6" s="130"/>
      <c r="K6" s="130"/>
      <c r="L6" s="131"/>
    </row>
    <row r="7" spans="1:12" ht="30" x14ac:dyDescent="0.25">
      <c r="A7" s="4" t="s">
        <v>5</v>
      </c>
      <c r="B7" s="4" t="s">
        <v>6</v>
      </c>
      <c r="C7" s="126"/>
      <c r="D7" s="4" t="s">
        <v>7</v>
      </c>
      <c r="E7" s="4" t="s">
        <v>8</v>
      </c>
      <c r="F7" s="126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9">
        <v>0</v>
      </c>
      <c r="E8" s="9">
        <f>+D8</f>
        <v>0</v>
      </c>
      <c r="F8" s="7">
        <f>+C8+E8</f>
        <v>32644608000</v>
      </c>
      <c r="G8" s="9"/>
      <c r="H8" s="9">
        <f>G8+'ABRIL 2019'!H8</f>
        <v>26821080848</v>
      </c>
      <c r="I8" s="48">
        <f t="shared" ref="I8:I20" si="0">+H8/F8</f>
        <v>0.82160829892642606</v>
      </c>
      <c r="J8" s="10">
        <f t="shared" ref="J8:J15" si="1">+F8-H8</f>
        <v>5823527152</v>
      </c>
      <c r="K8" s="8">
        <v>0</v>
      </c>
      <c r="L8" s="9">
        <f>+H8</f>
        <v>26821080848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2">
        <v>0</v>
      </c>
      <c r="E9" s="12">
        <f t="shared" ref="E9:E26" si="2">+D9</f>
        <v>0</v>
      </c>
      <c r="F9" s="12">
        <f t="shared" ref="F9:F26" si="3">+C9+E9</f>
        <v>118232887000</v>
      </c>
      <c r="G9" s="14">
        <f>+G10+G23+G21</f>
        <v>12538081589</v>
      </c>
      <c r="H9" s="14">
        <f>+G9+'ABRIL 2019'!H9</f>
        <v>22812721366</v>
      </c>
      <c r="I9" s="15">
        <f t="shared" si="0"/>
        <v>0.19294734269662214</v>
      </c>
      <c r="J9" s="16">
        <f t="shared" si="1"/>
        <v>95420165634</v>
      </c>
      <c r="K9" s="43">
        <v>0</v>
      </c>
      <c r="L9" s="14">
        <f t="shared" ref="L9:L26" si="4">+H9</f>
        <v>22812721366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2">
        <v>0</v>
      </c>
      <c r="E10" s="12">
        <f t="shared" si="2"/>
        <v>0</v>
      </c>
      <c r="F10" s="12">
        <f t="shared" si="3"/>
        <v>85772887000</v>
      </c>
      <c r="G10" s="14">
        <f>+G11+G16</f>
        <v>483459024</v>
      </c>
      <c r="H10" s="14">
        <f>+G10+'ABRIL 2019'!H10</f>
        <v>1253079731</v>
      </c>
      <c r="I10" s="15">
        <f t="shared" si="0"/>
        <v>1.4609275434555443E-2</v>
      </c>
      <c r="J10" s="16">
        <f t="shared" si="1"/>
        <v>84519807269</v>
      </c>
      <c r="K10" s="43">
        <v>0</v>
      </c>
      <c r="L10" s="14">
        <f t="shared" si="4"/>
        <v>1253079731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v>0</v>
      </c>
      <c r="E11" s="12">
        <f t="shared" si="2"/>
        <v>0</v>
      </c>
      <c r="F11" s="12">
        <f t="shared" si="3"/>
        <v>82695768000</v>
      </c>
      <c r="G11" s="14">
        <f>+G12+G13</f>
        <v>0</v>
      </c>
      <c r="H11" s="14">
        <f>+G11+'ABRIL 2019'!H11</f>
        <v>122382960</v>
      </c>
      <c r="I11" s="22">
        <f t="shared" si="0"/>
        <v>1.4799180533639883E-3</v>
      </c>
      <c r="J11" s="16">
        <f t="shared" si="1"/>
        <v>82573385040</v>
      </c>
      <c r="K11" s="43">
        <v>0</v>
      </c>
      <c r="L11" s="14">
        <f t="shared" si="4"/>
        <v>122382960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0</v>
      </c>
      <c r="E12" s="19">
        <f t="shared" si="2"/>
        <v>0</v>
      </c>
      <c r="F12" s="19">
        <f t="shared" si="3"/>
        <v>82085768000</v>
      </c>
      <c r="G12" s="40">
        <v>0</v>
      </c>
      <c r="H12" s="40">
        <f>+G12+'ABRIL 2019'!H12</f>
        <v>0</v>
      </c>
      <c r="I12" s="22">
        <f t="shared" si="0"/>
        <v>0</v>
      </c>
      <c r="J12" s="41">
        <f t="shared" si="1"/>
        <v>82085768000</v>
      </c>
      <c r="K12" s="39">
        <v>0</v>
      </c>
      <c r="L12" s="40">
        <f t="shared" si="4"/>
        <v>0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0</v>
      </c>
      <c r="E13" s="19">
        <f t="shared" si="2"/>
        <v>0</v>
      </c>
      <c r="F13" s="19">
        <f t="shared" si="3"/>
        <v>610000000</v>
      </c>
      <c r="G13" s="17">
        <v>0</v>
      </c>
      <c r="H13" s="40">
        <f>+G13+'ABRIL 2019'!H13</f>
        <v>122382960</v>
      </c>
      <c r="I13" s="22">
        <f t="shared" si="0"/>
        <v>0.20062780327868854</v>
      </c>
      <c r="J13" s="21">
        <f t="shared" si="1"/>
        <v>487617040</v>
      </c>
      <c r="K13" s="13">
        <v>0</v>
      </c>
      <c r="L13" s="17">
        <f t="shared" si="4"/>
        <v>122382960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9">
        <f t="shared" si="2"/>
        <v>0</v>
      </c>
      <c r="F14" s="19">
        <f t="shared" si="3"/>
        <v>0</v>
      </c>
      <c r="G14" s="13">
        <v>0</v>
      </c>
      <c r="H14" s="13">
        <f>+G14+'ejecucion ingresos ENERO 19'!H14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4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9">
        <f t="shared" si="2"/>
        <v>0</v>
      </c>
      <c r="F15" s="19">
        <f t="shared" si="3"/>
        <v>0</v>
      </c>
      <c r="G15" s="13">
        <v>0</v>
      </c>
      <c r="H15" s="13">
        <f>+G15+'ejecucion ingresos ENERO 19'!H15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4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 t="shared" ref="D16:K16" si="5">SUM(D17:D19)</f>
        <v>0</v>
      </c>
      <c r="E16" s="12">
        <f t="shared" si="5"/>
        <v>0</v>
      </c>
      <c r="F16" s="12">
        <f t="shared" si="3"/>
        <v>3077119000</v>
      </c>
      <c r="G16" s="14">
        <f>+G19</f>
        <v>483459024</v>
      </c>
      <c r="H16" s="14">
        <f>+G16+'ABRIL 2019'!H16</f>
        <v>1130696771</v>
      </c>
      <c r="I16" s="15">
        <f>+H16/F16</f>
        <v>0.36745305300185011</v>
      </c>
      <c r="J16" s="12">
        <f>+F16-H16</f>
        <v>1946422229</v>
      </c>
      <c r="K16" s="12">
        <f t="shared" si="5"/>
        <v>0</v>
      </c>
      <c r="L16" s="14">
        <f t="shared" si="4"/>
        <v>1130696771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9">
        <f t="shared" si="2"/>
        <v>0</v>
      </c>
      <c r="F17" s="19">
        <f t="shared" si="3"/>
        <v>0</v>
      </c>
      <c r="G17" s="17">
        <v>0</v>
      </c>
      <c r="H17" s="14">
        <f>+G17+'ABRIL 2019'!H17</f>
        <v>0</v>
      </c>
      <c r="I17" s="15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4"/>
        <v>0</v>
      </c>
    </row>
    <row r="18" spans="1:16" hidden="1" x14ac:dyDescent="0.25">
      <c r="A18" s="46" t="s">
        <v>29</v>
      </c>
      <c r="B18" s="37" t="s">
        <v>37</v>
      </c>
      <c r="C18" s="19">
        <v>0</v>
      </c>
      <c r="D18" s="19">
        <v>0</v>
      </c>
      <c r="E18" s="19">
        <f t="shared" si="2"/>
        <v>0</v>
      </c>
      <c r="F18" s="19">
        <f t="shared" si="3"/>
        <v>0</v>
      </c>
      <c r="G18" s="17">
        <v>0</v>
      </c>
      <c r="H18" s="14">
        <f>+G18+'ABRIL 2019'!H18</f>
        <v>0</v>
      </c>
      <c r="I18" s="15">
        <v>0</v>
      </c>
      <c r="J18" s="19">
        <f t="shared" si="6"/>
        <v>0</v>
      </c>
      <c r="K18" s="13">
        <v>0</v>
      </c>
      <c r="L18" s="17">
        <f t="shared" si="4"/>
        <v>0</v>
      </c>
    </row>
    <row r="19" spans="1:16" s="69" customFormat="1" x14ac:dyDescent="0.25">
      <c r="A19" s="46">
        <v>3210201</v>
      </c>
      <c r="B19" s="37" t="s">
        <v>30</v>
      </c>
      <c r="C19" s="66">
        <f>+C20</f>
        <v>3077119000</v>
      </c>
      <c r="D19" s="66">
        <f t="shared" ref="D19:K19" si="7">+D20</f>
        <v>0</v>
      </c>
      <c r="E19" s="66">
        <f t="shared" si="7"/>
        <v>0</v>
      </c>
      <c r="F19" s="66">
        <f t="shared" si="3"/>
        <v>3077119000</v>
      </c>
      <c r="G19" s="68">
        <v>483459024</v>
      </c>
      <c r="H19" s="40">
        <f>+G19+'ABRIL 2019'!H19</f>
        <v>1130696771</v>
      </c>
      <c r="I19" s="67">
        <f>+H19/F19</f>
        <v>0.36745305300185011</v>
      </c>
      <c r="J19" s="66">
        <f t="shared" si="6"/>
        <v>1946422229</v>
      </c>
      <c r="K19" s="66">
        <f t="shared" si="7"/>
        <v>0</v>
      </c>
      <c r="L19" s="68">
        <f t="shared" si="4"/>
        <v>1130696771</v>
      </c>
      <c r="P19" s="70"/>
    </row>
    <row r="20" spans="1:16" s="59" customFormat="1" hidden="1" x14ac:dyDescent="0.25">
      <c r="A20" s="46" t="s">
        <v>31</v>
      </c>
      <c r="B20" s="61" t="s">
        <v>34</v>
      </c>
      <c r="C20" s="62">
        <v>3077119000</v>
      </c>
      <c r="D20" s="62">
        <v>0</v>
      </c>
      <c r="E20" s="62">
        <f t="shared" si="2"/>
        <v>0</v>
      </c>
      <c r="F20" s="62">
        <f t="shared" si="3"/>
        <v>3077119000</v>
      </c>
      <c r="G20" s="65">
        <v>0</v>
      </c>
      <c r="H20" s="40">
        <f>+G20+'ABRIL 2019'!H20</f>
        <v>13087620</v>
      </c>
      <c r="I20" s="63">
        <f t="shared" si="0"/>
        <v>4.253205677128509E-3</v>
      </c>
      <c r="J20" s="62">
        <f t="shared" si="6"/>
        <v>3064031380</v>
      </c>
      <c r="K20" s="64">
        <v>0</v>
      </c>
      <c r="L20" s="65">
        <f t="shared" si="4"/>
        <v>13087620</v>
      </c>
      <c r="P20" s="60"/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2">
        <f t="shared" si="2"/>
        <v>0</v>
      </c>
      <c r="F21" s="12">
        <f t="shared" si="3"/>
        <v>31900000000</v>
      </c>
      <c r="G21" s="14">
        <f>+G22</f>
        <v>12000000000</v>
      </c>
      <c r="H21" s="14">
        <f>+G21+'ABRIL 2019'!H21</f>
        <v>21000000000</v>
      </c>
      <c r="I21" s="15">
        <f>+H21/F21</f>
        <v>0.65830721003134796</v>
      </c>
      <c r="J21" s="12">
        <f t="shared" si="6"/>
        <v>10900000000</v>
      </c>
      <c r="K21" s="43">
        <v>0</v>
      </c>
      <c r="L21" s="14">
        <f t="shared" si="4"/>
        <v>21000000000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9">
        <f t="shared" si="2"/>
        <v>0</v>
      </c>
      <c r="F22" s="19">
        <f t="shared" si="3"/>
        <v>31900000000</v>
      </c>
      <c r="G22" s="17">
        <v>12000000000</v>
      </c>
      <c r="H22" s="40">
        <f>+G22+'ABRIL 2019'!H22</f>
        <v>21000000000</v>
      </c>
      <c r="I22" s="22">
        <f>+H22/F22</f>
        <v>0.65830721003134796</v>
      </c>
      <c r="J22" s="19">
        <f t="shared" si="6"/>
        <v>10900000000</v>
      </c>
      <c r="K22" s="13">
        <v>0</v>
      </c>
      <c r="L22" s="17">
        <f t="shared" si="4"/>
        <v>21000000000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8">+D24+D26</f>
        <v>0</v>
      </c>
      <c r="E23" s="12">
        <f t="shared" si="8"/>
        <v>0</v>
      </c>
      <c r="F23" s="12">
        <f t="shared" si="3"/>
        <v>560000000</v>
      </c>
      <c r="G23" s="14">
        <f>+G24+G26</f>
        <v>54622565</v>
      </c>
      <c r="H23" s="14">
        <f>+G23+'ABRIL 2019'!H23</f>
        <v>559641635</v>
      </c>
      <c r="I23" s="15">
        <f>+H23/F23</f>
        <v>0.99936006249999998</v>
      </c>
      <c r="J23" s="12">
        <f t="shared" si="6"/>
        <v>358365</v>
      </c>
      <c r="K23" s="12">
        <f t="shared" si="8"/>
        <v>0</v>
      </c>
      <c r="L23" s="14">
        <f t="shared" si="4"/>
        <v>559641635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38">
        <v>0</v>
      </c>
      <c r="F24" s="38">
        <f t="shared" si="3"/>
        <v>460000000</v>
      </c>
      <c r="G24" s="68">
        <v>50026268</v>
      </c>
      <c r="H24" s="40">
        <f>+G24+'ABRIL 2019'!H24</f>
        <v>288425744</v>
      </c>
      <c r="I24" s="22">
        <f>+H24/F24</f>
        <v>0.62701248695652179</v>
      </c>
      <c r="J24" s="38">
        <f t="shared" si="6"/>
        <v>171574256</v>
      </c>
      <c r="K24" s="39">
        <v>0</v>
      </c>
      <c r="L24" s="40">
        <f t="shared" si="4"/>
        <v>288425744</v>
      </c>
    </row>
    <row r="25" spans="1:16" hidden="1" x14ac:dyDescent="0.25">
      <c r="A25" s="46">
        <v>234</v>
      </c>
      <c r="B25" s="36" t="s">
        <v>38</v>
      </c>
      <c r="C25" s="38">
        <v>0</v>
      </c>
      <c r="D25" s="38">
        <v>0</v>
      </c>
      <c r="E25" s="38">
        <v>0</v>
      </c>
      <c r="F25" s="38">
        <f t="shared" si="3"/>
        <v>0</v>
      </c>
      <c r="G25" s="40">
        <v>0</v>
      </c>
      <c r="H25" s="40">
        <f>+G25+'ABRIL 2019'!H25</f>
        <v>0</v>
      </c>
      <c r="I25" s="22">
        <v>0</v>
      </c>
      <c r="J25" s="38">
        <f t="shared" si="6"/>
        <v>0</v>
      </c>
      <c r="K25" s="39">
        <v>0</v>
      </c>
      <c r="L25" s="40">
        <f t="shared" si="4"/>
        <v>0</v>
      </c>
      <c r="P25" s="58"/>
    </row>
    <row r="26" spans="1:16" x14ac:dyDescent="0.25">
      <c r="A26" s="71">
        <v>32309</v>
      </c>
      <c r="B26" s="23" t="s">
        <v>33</v>
      </c>
      <c r="C26" s="24">
        <v>100000000</v>
      </c>
      <c r="D26" s="24">
        <v>0</v>
      </c>
      <c r="E26" s="24">
        <f t="shared" si="2"/>
        <v>0</v>
      </c>
      <c r="F26" s="24">
        <f t="shared" si="3"/>
        <v>100000000</v>
      </c>
      <c r="G26" s="26">
        <v>4596297</v>
      </c>
      <c r="H26" s="101">
        <f>+G26+'ABRIL 2019'!H26</f>
        <v>271215891</v>
      </c>
      <c r="I26" s="22">
        <f>+H26/F26</f>
        <v>2.7121589099999999</v>
      </c>
      <c r="J26" s="24">
        <f t="shared" si="6"/>
        <v>-171215891</v>
      </c>
      <c r="K26" s="25">
        <v>0</v>
      </c>
      <c r="L26" s="26">
        <f t="shared" si="4"/>
        <v>271215891</v>
      </c>
      <c r="P26" s="32"/>
    </row>
    <row r="27" spans="1:16" x14ac:dyDescent="0.25">
      <c r="A27" s="127" t="s">
        <v>24</v>
      </c>
      <c r="B27" s="128"/>
      <c r="C27" s="27">
        <f t="shared" ref="C27:F27" si="9">+C8+C9</f>
        <v>150877495000</v>
      </c>
      <c r="D27" s="27">
        <f t="shared" si="9"/>
        <v>0</v>
      </c>
      <c r="E27" s="27">
        <f t="shared" si="9"/>
        <v>0</v>
      </c>
      <c r="F27" s="27">
        <f t="shared" si="9"/>
        <v>150877495000</v>
      </c>
      <c r="G27" s="28">
        <f>+G8+G9</f>
        <v>12538081589</v>
      </c>
      <c r="H27" s="28">
        <f>+H8+H9</f>
        <v>49633802214</v>
      </c>
      <c r="I27" s="29">
        <f>+H27/F27</f>
        <v>0.32896756546760003</v>
      </c>
      <c r="J27" s="27">
        <f>+F27-H27</f>
        <v>101243692786</v>
      </c>
      <c r="K27" s="27">
        <f>+K8+K9</f>
        <v>0</v>
      </c>
      <c r="L27" s="27">
        <f>+L8+L9</f>
        <v>49633802214</v>
      </c>
      <c r="P27" s="33"/>
    </row>
    <row r="28" spans="1:16" x14ac:dyDescent="0.25">
      <c r="H28" s="30"/>
    </row>
    <row r="29" spans="1:16" x14ac:dyDescent="0.25">
      <c r="G29" s="31"/>
      <c r="H29" s="32"/>
      <c r="I29" s="53"/>
      <c r="L29" s="31"/>
      <c r="P29" s="58"/>
    </row>
    <row r="30" spans="1:16" x14ac:dyDescent="0.25">
      <c r="G30" s="31"/>
      <c r="J30" s="31"/>
    </row>
    <row r="31" spans="1:16" x14ac:dyDescent="0.25">
      <c r="D31" s="31"/>
      <c r="E31" s="31"/>
      <c r="F31" s="31"/>
      <c r="G31" s="31"/>
      <c r="J31" s="31"/>
    </row>
    <row r="32" spans="1:16" x14ac:dyDescent="0.25">
      <c r="F32" s="33"/>
      <c r="G32" s="31"/>
      <c r="H32" s="31"/>
    </row>
    <row r="33" spans="1:12" x14ac:dyDescent="0.25">
      <c r="F33" s="31"/>
    </row>
    <row r="34" spans="1:12" x14ac:dyDescent="0.25">
      <c r="A34" s="54"/>
      <c r="B34" s="99" t="s">
        <v>43</v>
      </c>
      <c r="C34" s="54"/>
      <c r="D34" s="132" t="s">
        <v>36</v>
      </c>
      <c r="E34" s="132"/>
      <c r="F34" s="54"/>
      <c r="G34" s="132" t="s">
        <v>39</v>
      </c>
      <c r="H34" s="132"/>
      <c r="I34" s="132"/>
      <c r="J34" s="134" t="s">
        <v>44</v>
      </c>
      <c r="K34" s="134"/>
      <c r="L34" s="134"/>
    </row>
    <row r="35" spans="1:12" x14ac:dyDescent="0.25">
      <c r="B35" s="100" t="s">
        <v>45</v>
      </c>
      <c r="D35" s="133" t="s">
        <v>40</v>
      </c>
      <c r="E35" s="133"/>
      <c r="G35" s="135" t="s">
        <v>48</v>
      </c>
      <c r="H35" s="135"/>
      <c r="I35" s="135"/>
      <c r="J35" s="133" t="s">
        <v>46</v>
      </c>
      <c r="K35" s="133"/>
      <c r="L35" s="133"/>
    </row>
    <row r="36" spans="1:12" x14ac:dyDescent="0.25">
      <c r="G36" s="31"/>
    </row>
    <row r="37" spans="1:12" x14ac:dyDescent="0.25">
      <c r="G37" s="31"/>
      <c r="H37" s="31"/>
    </row>
    <row r="38" spans="1:12" x14ac:dyDescent="0.25">
      <c r="F38" s="32"/>
      <c r="G38" s="31"/>
    </row>
    <row r="39" spans="1:12" x14ac:dyDescent="0.25">
      <c r="F39" s="32"/>
      <c r="G39" s="31"/>
      <c r="H39" s="90"/>
    </row>
    <row r="40" spans="1:12" x14ac:dyDescent="0.25">
      <c r="F40" s="32"/>
      <c r="G40" s="31"/>
      <c r="H40" s="90"/>
      <c r="I40" s="31"/>
      <c r="J40" s="31"/>
    </row>
    <row r="41" spans="1:12" x14ac:dyDescent="0.25">
      <c r="G41" s="31"/>
      <c r="H41" s="90"/>
      <c r="I41" s="31"/>
      <c r="J41" s="31"/>
    </row>
    <row r="42" spans="1:12" x14ac:dyDescent="0.25">
      <c r="F42" s="34"/>
      <c r="H42" s="90"/>
      <c r="I42" s="31"/>
      <c r="J42" s="31"/>
    </row>
    <row r="43" spans="1:12" x14ac:dyDescent="0.25">
      <c r="F43" s="34"/>
      <c r="H43" s="90"/>
    </row>
    <row r="44" spans="1:12" x14ac:dyDescent="0.25">
      <c r="F44" s="35"/>
      <c r="H44" s="90"/>
    </row>
    <row r="45" spans="1:12" x14ac:dyDescent="0.25">
      <c r="H45" s="90"/>
    </row>
    <row r="46" spans="1:12" x14ac:dyDescent="0.25">
      <c r="F46" s="35"/>
      <c r="H46" s="90"/>
    </row>
    <row r="47" spans="1:12" x14ac:dyDescent="0.25">
      <c r="H47" s="90"/>
      <c r="I47" s="31"/>
      <c r="J47" s="31"/>
    </row>
    <row r="48" spans="1:12" x14ac:dyDescent="0.25">
      <c r="H48" s="90"/>
    </row>
    <row r="49" spans="8:10" x14ac:dyDescent="0.25">
      <c r="H49" s="90"/>
    </row>
    <row r="50" spans="8:10" x14ac:dyDescent="0.25">
      <c r="H50" s="90"/>
    </row>
    <row r="51" spans="8:10" x14ac:dyDescent="0.25">
      <c r="H51" s="90"/>
    </row>
    <row r="52" spans="8:10" x14ac:dyDescent="0.25">
      <c r="H52" s="90"/>
    </row>
    <row r="53" spans="8:10" x14ac:dyDescent="0.25">
      <c r="H53" s="90"/>
    </row>
    <row r="54" spans="8:10" x14ac:dyDescent="0.25">
      <c r="H54" s="90"/>
    </row>
    <row r="55" spans="8:10" x14ac:dyDescent="0.25">
      <c r="H55" s="90"/>
      <c r="I55" s="31"/>
      <c r="J55" s="31"/>
    </row>
    <row r="56" spans="8:10" x14ac:dyDescent="0.25">
      <c r="H56" s="90"/>
    </row>
    <row r="57" spans="8:10" x14ac:dyDescent="0.25">
      <c r="H57" s="90"/>
      <c r="I57" s="31"/>
      <c r="J57" s="31"/>
    </row>
  </sheetData>
  <mergeCells count="15">
    <mergeCell ref="A1:L1"/>
    <mergeCell ref="A2:L2"/>
    <mergeCell ref="A6:B6"/>
    <mergeCell ref="C6:C7"/>
    <mergeCell ref="D6:E6"/>
    <mergeCell ref="F6:F7"/>
    <mergeCell ref="G6:H6"/>
    <mergeCell ref="I6:L6"/>
    <mergeCell ref="A27:B27"/>
    <mergeCell ref="D34:E34"/>
    <mergeCell ref="G34:I34"/>
    <mergeCell ref="J34:L34"/>
    <mergeCell ref="D35:E35"/>
    <mergeCell ref="G35:I35"/>
    <mergeCell ref="J35:L35"/>
  </mergeCells>
  <pageMargins left="1.1023622047244095" right="0.70866141732283472" top="0.74803149606299213" bottom="0.74803149606299213" header="0.31496062992125984" footer="0.31496062992125984"/>
  <pageSetup paperSize="5" scale="6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view="pageBreakPreview" zoomScaleNormal="100" zoomScaleSheetLayoutView="100" workbookViewId="0">
      <selection activeCell="B33" sqref="B33:L35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8.28515625" customWidth="1"/>
    <col min="5" max="5" width="17.7109375" customWidth="1"/>
    <col min="6" max="6" width="18.7109375" bestFit="1" customWidth="1"/>
    <col min="7" max="7" width="17.5703125" bestFit="1" customWidth="1"/>
    <col min="8" max="8" width="19" bestFit="1" customWidth="1"/>
    <col min="9" max="9" width="17.42578125" customWidth="1"/>
    <col min="10" max="10" width="19.28515625" customWidth="1"/>
    <col min="11" max="11" width="11" customWidth="1"/>
    <col min="12" max="12" width="19.85546875" customWidth="1"/>
    <col min="16" max="16" width="18.140625" style="57" customWidth="1"/>
  </cols>
  <sheetData>
    <row r="1" spans="1:12" ht="15.75" x14ac:dyDescent="0.25">
      <c r="A1" s="117" t="s">
        <v>35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9"/>
    </row>
    <row r="2" spans="1:12" ht="15.75" x14ac:dyDescent="0.25">
      <c r="A2" s="120" t="s">
        <v>52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2"/>
    </row>
    <row r="3" spans="1:12" ht="15.75" x14ac:dyDescent="0.25">
      <c r="A3" s="104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6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23" t="s">
        <v>0</v>
      </c>
      <c r="B6" s="124"/>
      <c r="C6" s="125" t="s">
        <v>1</v>
      </c>
      <c r="D6" s="127" t="s">
        <v>2</v>
      </c>
      <c r="E6" s="128"/>
      <c r="F6" s="125" t="s">
        <v>3</v>
      </c>
      <c r="G6" s="127" t="s">
        <v>4</v>
      </c>
      <c r="H6" s="128"/>
      <c r="I6" s="129"/>
      <c r="J6" s="130"/>
      <c r="K6" s="130"/>
      <c r="L6" s="131"/>
    </row>
    <row r="7" spans="1:12" ht="30" x14ac:dyDescent="0.25">
      <c r="A7" s="4" t="s">
        <v>5</v>
      </c>
      <c r="B7" s="4" t="s">
        <v>6</v>
      </c>
      <c r="C7" s="126"/>
      <c r="D7" s="4" t="s">
        <v>7</v>
      </c>
      <c r="E7" s="4" t="s">
        <v>8</v>
      </c>
      <c r="F7" s="126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7">
        <v>-5823527152</v>
      </c>
      <c r="E8" s="9">
        <f>+D8</f>
        <v>-5823527152</v>
      </c>
      <c r="F8" s="82">
        <f>+C8+E8</f>
        <v>26821080848</v>
      </c>
      <c r="G8" s="9"/>
      <c r="H8" s="9">
        <f>G8+'ABRIL 2019'!H8</f>
        <v>26821080848</v>
      </c>
      <c r="I8" s="48">
        <f t="shared" ref="I8:I20" si="0">+H8/F8</f>
        <v>1</v>
      </c>
      <c r="J8" s="10">
        <f>+F8-H8</f>
        <v>0</v>
      </c>
      <c r="K8" s="8">
        <v>0</v>
      </c>
      <c r="L8" s="9">
        <f>+H8</f>
        <v>26821080848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4">
        <f>+D10+D23+D21</f>
        <v>542675425</v>
      </c>
      <c r="E9" s="14">
        <f>+E10+E23+E21</f>
        <v>542675425</v>
      </c>
      <c r="F9" s="83">
        <f>+C9+E9</f>
        <v>118775562425</v>
      </c>
      <c r="G9" s="14">
        <f>+G10+G23+G21</f>
        <v>279487685</v>
      </c>
      <c r="H9" s="14">
        <f>+G9+'MAYO 2019'!H9</f>
        <v>23092209051</v>
      </c>
      <c r="I9" s="15">
        <f t="shared" si="0"/>
        <v>0.19441885670363729</v>
      </c>
      <c r="J9" s="16">
        <f t="shared" ref="J9:J15" si="1">+F9-H9</f>
        <v>95683353374</v>
      </c>
      <c r="K9" s="43">
        <v>0</v>
      </c>
      <c r="L9" s="14">
        <f t="shared" ref="L9:L26" si="2">+H9</f>
        <v>23092209051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4">
        <f>+D11+D16</f>
        <v>542675425</v>
      </c>
      <c r="E10" s="14">
        <f>+E11+E16</f>
        <v>542675425</v>
      </c>
      <c r="F10" s="83">
        <f>+C10+E10</f>
        <v>86315562425</v>
      </c>
      <c r="G10" s="14">
        <f>+G11+G16</f>
        <v>206405440</v>
      </c>
      <c r="H10" s="14">
        <f>+G10+'MAYO 2019'!H10</f>
        <v>1459485171</v>
      </c>
      <c r="I10" s="15">
        <f t="shared" si="0"/>
        <v>1.690871414141747E-2</v>
      </c>
      <c r="J10" s="16">
        <f t="shared" si="1"/>
        <v>84856077254</v>
      </c>
      <c r="K10" s="43">
        <v>0</v>
      </c>
      <c r="L10" s="14">
        <f t="shared" si="2"/>
        <v>1459485171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v>0</v>
      </c>
      <c r="E11" s="14">
        <f t="shared" ref="E11:E26" si="3">+D11</f>
        <v>0</v>
      </c>
      <c r="F11" s="83">
        <f>+C11+E11</f>
        <v>82695768000</v>
      </c>
      <c r="G11" s="14">
        <f>+G12+G13</f>
        <v>0</v>
      </c>
      <c r="H11" s="14">
        <f>+G11+'MAYO 2019'!H11</f>
        <v>122382960</v>
      </c>
      <c r="I11" s="22">
        <f t="shared" si="0"/>
        <v>1.4799180533639883E-3</v>
      </c>
      <c r="J11" s="16">
        <f t="shared" si="1"/>
        <v>82573385040</v>
      </c>
      <c r="K11" s="43">
        <v>0</v>
      </c>
      <c r="L11" s="14">
        <f t="shared" si="2"/>
        <v>122382960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0</v>
      </c>
      <c r="E12" s="17">
        <f t="shared" si="3"/>
        <v>0</v>
      </c>
      <c r="F12" s="85">
        <f t="shared" ref="F12:F26" si="4">+C12+E12</f>
        <v>82085768000</v>
      </c>
      <c r="G12" s="40">
        <v>0</v>
      </c>
      <c r="H12" s="40">
        <f>+G12+'MAYO 2019'!H12</f>
        <v>0</v>
      </c>
      <c r="I12" s="22">
        <f t="shared" si="0"/>
        <v>0</v>
      </c>
      <c r="J12" s="41">
        <f t="shared" si="1"/>
        <v>82085768000</v>
      </c>
      <c r="K12" s="39">
        <v>0</v>
      </c>
      <c r="L12" s="40">
        <f t="shared" si="2"/>
        <v>0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0</v>
      </c>
      <c r="E13" s="17">
        <f t="shared" si="3"/>
        <v>0</v>
      </c>
      <c r="F13" s="85">
        <f t="shared" si="4"/>
        <v>610000000</v>
      </c>
      <c r="G13" s="17">
        <v>0</v>
      </c>
      <c r="H13" s="40">
        <f>+G13+'MAYO 2019'!H13</f>
        <v>122382960</v>
      </c>
      <c r="I13" s="22">
        <f t="shared" si="0"/>
        <v>0.20062780327868854</v>
      </c>
      <c r="J13" s="21">
        <f t="shared" si="1"/>
        <v>487617040</v>
      </c>
      <c r="K13" s="13">
        <v>0</v>
      </c>
      <c r="L13" s="17">
        <f t="shared" si="2"/>
        <v>122382960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7">
        <f t="shared" si="3"/>
        <v>0</v>
      </c>
      <c r="F14" s="85">
        <f t="shared" si="4"/>
        <v>0</v>
      </c>
      <c r="G14" s="13">
        <v>0</v>
      </c>
      <c r="H14" s="14">
        <f>+G14+'MAYO 2019'!H14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2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7">
        <f t="shared" si="3"/>
        <v>0</v>
      </c>
      <c r="F15" s="85">
        <f t="shared" si="4"/>
        <v>0</v>
      </c>
      <c r="G15" s="13">
        <v>0</v>
      </c>
      <c r="H15" s="14">
        <f>+G15+'MAYO 2019'!H15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2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 t="shared" ref="D16:K16" si="5">SUM(D17:D19)</f>
        <v>542675425</v>
      </c>
      <c r="E16" s="14">
        <f t="shared" si="5"/>
        <v>542675425</v>
      </c>
      <c r="F16" s="83">
        <f>+C16+E16</f>
        <v>3619794425</v>
      </c>
      <c r="G16" s="14">
        <f>+G19</f>
        <v>206405440</v>
      </c>
      <c r="H16" s="14">
        <f>+G16+'MAYO 2019'!H16</f>
        <v>1337102211</v>
      </c>
      <c r="I16" s="15">
        <f>+H16/F16</f>
        <v>0.36938622861158754</v>
      </c>
      <c r="J16" s="12">
        <f>+F16-H16</f>
        <v>2282692214</v>
      </c>
      <c r="K16" s="12">
        <f t="shared" si="5"/>
        <v>0</v>
      </c>
      <c r="L16" s="14">
        <f t="shared" si="2"/>
        <v>1337102211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7">
        <f t="shared" si="3"/>
        <v>0</v>
      </c>
      <c r="F17" s="85">
        <f t="shared" si="4"/>
        <v>0</v>
      </c>
      <c r="G17" s="17">
        <v>0</v>
      </c>
      <c r="H17" s="14">
        <f>+G17+'MAYO 2019'!H17</f>
        <v>0</v>
      </c>
      <c r="I17" s="15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2"/>
        <v>0</v>
      </c>
    </row>
    <row r="18" spans="1:16" hidden="1" x14ac:dyDescent="0.25">
      <c r="A18" s="46" t="s">
        <v>29</v>
      </c>
      <c r="B18" s="37" t="s">
        <v>37</v>
      </c>
      <c r="C18" s="19">
        <v>0</v>
      </c>
      <c r="D18" s="19">
        <v>0</v>
      </c>
      <c r="E18" s="17">
        <f t="shared" si="3"/>
        <v>0</v>
      </c>
      <c r="F18" s="85">
        <f t="shared" si="4"/>
        <v>0</v>
      </c>
      <c r="G18" s="17">
        <v>0</v>
      </c>
      <c r="H18" s="14">
        <f>+G18+'MAYO 2019'!H18</f>
        <v>0</v>
      </c>
      <c r="I18" s="15">
        <v>0</v>
      </c>
      <c r="J18" s="19">
        <f t="shared" si="6"/>
        <v>0</v>
      </c>
      <c r="K18" s="13">
        <v>0</v>
      </c>
      <c r="L18" s="17">
        <f t="shared" si="2"/>
        <v>0</v>
      </c>
    </row>
    <row r="19" spans="1:16" s="69" customFormat="1" x14ac:dyDescent="0.25">
      <c r="A19" s="46">
        <v>3210201</v>
      </c>
      <c r="B19" s="37" t="s">
        <v>30</v>
      </c>
      <c r="C19" s="66">
        <f>+C20</f>
        <v>3077119000</v>
      </c>
      <c r="D19" s="66">
        <v>542675425</v>
      </c>
      <c r="E19" s="40">
        <f>+D19</f>
        <v>542675425</v>
      </c>
      <c r="F19" s="87">
        <f>+C19+E19</f>
        <v>3619794425</v>
      </c>
      <c r="G19" s="107">
        <v>206405440</v>
      </c>
      <c r="H19" s="40">
        <f>+G19+'MAYO 2019'!H19</f>
        <v>1337102211</v>
      </c>
      <c r="I19" s="67">
        <f>+H19/F19</f>
        <v>0.36938622861158754</v>
      </c>
      <c r="J19" s="66">
        <f t="shared" si="6"/>
        <v>2282692214</v>
      </c>
      <c r="K19" s="66">
        <f t="shared" ref="K19" si="7">+K20</f>
        <v>0</v>
      </c>
      <c r="L19" s="68">
        <f t="shared" si="2"/>
        <v>1337102211</v>
      </c>
      <c r="P19" s="70"/>
    </row>
    <row r="20" spans="1:16" s="59" customFormat="1" hidden="1" x14ac:dyDescent="0.25">
      <c r="A20" s="46" t="s">
        <v>31</v>
      </c>
      <c r="B20" s="61" t="s">
        <v>34</v>
      </c>
      <c r="C20" s="62">
        <v>3077119000</v>
      </c>
      <c r="D20" s="62">
        <v>0</v>
      </c>
      <c r="E20" s="65">
        <f t="shared" si="3"/>
        <v>0</v>
      </c>
      <c r="F20" s="88">
        <f t="shared" si="4"/>
        <v>3077119000</v>
      </c>
      <c r="G20" s="65">
        <v>0</v>
      </c>
      <c r="H20" s="14">
        <f>+G20+'MAYO 2019'!H20</f>
        <v>13087620</v>
      </c>
      <c r="I20" s="63">
        <f t="shared" si="0"/>
        <v>4.253205677128509E-3</v>
      </c>
      <c r="J20" s="62">
        <f t="shared" si="6"/>
        <v>3064031380</v>
      </c>
      <c r="K20" s="64">
        <v>0</v>
      </c>
      <c r="L20" s="65">
        <f t="shared" si="2"/>
        <v>13087620</v>
      </c>
      <c r="P20" s="60"/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4">
        <f t="shared" si="3"/>
        <v>0</v>
      </c>
      <c r="F21" s="83">
        <f>+C21+E21</f>
        <v>31900000000</v>
      </c>
      <c r="G21" s="14">
        <f>+G22</f>
        <v>0</v>
      </c>
      <c r="H21" s="14">
        <f>+G21+'MAYO 2019'!H21</f>
        <v>21000000000</v>
      </c>
      <c r="I21" s="15">
        <f>+H21/F21</f>
        <v>0.65830721003134796</v>
      </c>
      <c r="J21" s="12">
        <f t="shared" si="6"/>
        <v>10900000000</v>
      </c>
      <c r="K21" s="43">
        <v>0</v>
      </c>
      <c r="L21" s="14">
        <f t="shared" si="2"/>
        <v>21000000000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7">
        <f t="shared" si="3"/>
        <v>0</v>
      </c>
      <c r="F22" s="85">
        <f t="shared" si="4"/>
        <v>31900000000</v>
      </c>
      <c r="G22" s="17">
        <v>0</v>
      </c>
      <c r="H22" s="40">
        <f>+G22+'MAYO 2019'!H22</f>
        <v>21000000000</v>
      </c>
      <c r="I22" s="22">
        <f>+H22/F22</f>
        <v>0.65830721003134796</v>
      </c>
      <c r="J22" s="19">
        <f t="shared" si="6"/>
        <v>10900000000</v>
      </c>
      <c r="K22" s="13">
        <v>0</v>
      </c>
      <c r="L22" s="17">
        <f t="shared" si="2"/>
        <v>21000000000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8">+D24+D26</f>
        <v>0</v>
      </c>
      <c r="E23" s="14">
        <f t="shared" si="8"/>
        <v>0</v>
      </c>
      <c r="F23" s="83">
        <f>+C23+E23</f>
        <v>560000000</v>
      </c>
      <c r="G23" s="14">
        <f>+G24+G26</f>
        <v>73082245</v>
      </c>
      <c r="H23" s="14">
        <f>+G23+'MAYO 2019'!H23</f>
        <v>632723880</v>
      </c>
      <c r="I23" s="15">
        <f>+H23/F23</f>
        <v>1.1298640714285715</v>
      </c>
      <c r="J23" s="12">
        <f t="shared" si="6"/>
        <v>-72723880</v>
      </c>
      <c r="K23" s="12">
        <f t="shared" si="8"/>
        <v>0</v>
      </c>
      <c r="L23" s="14">
        <f t="shared" si="2"/>
        <v>632723880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40">
        <v>0</v>
      </c>
      <c r="F24" s="84">
        <f t="shared" si="4"/>
        <v>460000000</v>
      </c>
      <c r="G24" s="107">
        <v>71545269</v>
      </c>
      <c r="H24" s="40">
        <f>+G24+'MAYO 2019'!H24</f>
        <v>359971013</v>
      </c>
      <c r="I24" s="22">
        <f>+H24/F24</f>
        <v>0.78254568043478256</v>
      </c>
      <c r="J24" s="38">
        <f t="shared" si="6"/>
        <v>100028987</v>
      </c>
      <c r="K24" s="39">
        <v>0</v>
      </c>
      <c r="L24" s="40">
        <f t="shared" si="2"/>
        <v>359971013</v>
      </c>
    </row>
    <row r="25" spans="1:16" hidden="1" x14ac:dyDescent="0.25">
      <c r="A25" s="46">
        <v>234</v>
      </c>
      <c r="B25" s="36" t="s">
        <v>38</v>
      </c>
      <c r="C25" s="38">
        <v>0</v>
      </c>
      <c r="D25" s="38">
        <v>0</v>
      </c>
      <c r="E25" s="40">
        <v>0</v>
      </c>
      <c r="F25" s="84">
        <f t="shared" si="4"/>
        <v>0</v>
      </c>
      <c r="G25" s="40">
        <v>0</v>
      </c>
      <c r="H25" s="40">
        <f>+G25+'MAYO 2019'!H25</f>
        <v>0</v>
      </c>
      <c r="I25" s="22">
        <v>0</v>
      </c>
      <c r="J25" s="38">
        <f t="shared" si="6"/>
        <v>0</v>
      </c>
      <c r="K25" s="39">
        <v>0</v>
      </c>
      <c r="L25" s="40">
        <f t="shared" si="2"/>
        <v>0</v>
      </c>
      <c r="P25" s="58"/>
    </row>
    <row r="26" spans="1:16" x14ac:dyDescent="0.25">
      <c r="A26" s="71">
        <v>32309</v>
      </c>
      <c r="B26" s="23" t="s">
        <v>33</v>
      </c>
      <c r="C26" s="24">
        <v>100000000</v>
      </c>
      <c r="D26" s="24">
        <v>0</v>
      </c>
      <c r="E26" s="26">
        <f t="shared" si="3"/>
        <v>0</v>
      </c>
      <c r="F26" s="89">
        <f t="shared" si="4"/>
        <v>100000000</v>
      </c>
      <c r="G26" s="26">
        <v>1536976</v>
      </c>
      <c r="H26" s="40">
        <f>+G26+'MAYO 2019'!H26</f>
        <v>272752867</v>
      </c>
      <c r="I26" s="22">
        <f>+H26/F26</f>
        <v>2.7275286699999999</v>
      </c>
      <c r="J26" s="24">
        <f t="shared" si="6"/>
        <v>-172752867</v>
      </c>
      <c r="K26" s="25">
        <v>0</v>
      </c>
      <c r="L26" s="26">
        <f t="shared" si="2"/>
        <v>272752867</v>
      </c>
      <c r="P26" s="32"/>
    </row>
    <row r="27" spans="1:16" x14ac:dyDescent="0.25">
      <c r="A27" s="127" t="s">
        <v>24</v>
      </c>
      <c r="B27" s="128"/>
      <c r="C27" s="27">
        <f t="shared" ref="C27" si="9">+C8+C9</f>
        <v>150877495000</v>
      </c>
      <c r="D27" s="27">
        <f>+D8+D16</f>
        <v>-5280851727</v>
      </c>
      <c r="E27" s="27">
        <f>+E8+E16</f>
        <v>-5280851727</v>
      </c>
      <c r="F27" s="27">
        <f>+F8+F9</f>
        <v>145596643273</v>
      </c>
      <c r="G27" s="28">
        <f>+G8+G9</f>
        <v>279487685</v>
      </c>
      <c r="H27" s="27">
        <f>+H8+H9</f>
        <v>49913289899</v>
      </c>
      <c r="I27" s="29">
        <f>+H27/F27</f>
        <v>0.34281896049904409</v>
      </c>
      <c r="J27" s="27">
        <f>+F27-H27</f>
        <v>95683353374</v>
      </c>
      <c r="K27" s="27">
        <f>+K8+K9</f>
        <v>0</v>
      </c>
      <c r="L27" s="27">
        <f>+L8+L9</f>
        <v>49913289899</v>
      </c>
      <c r="P27" s="33"/>
    </row>
    <row r="28" spans="1:16" x14ac:dyDescent="0.25">
      <c r="H28" s="30"/>
    </row>
    <row r="29" spans="1:16" x14ac:dyDescent="0.25">
      <c r="G29" s="31"/>
      <c r="H29" s="32"/>
      <c r="I29" s="53"/>
      <c r="L29" s="31"/>
      <c r="P29" s="58"/>
    </row>
    <row r="30" spans="1:16" x14ac:dyDescent="0.25">
      <c r="G30" s="31"/>
      <c r="J30" s="31"/>
    </row>
    <row r="31" spans="1:16" x14ac:dyDescent="0.25">
      <c r="D31" s="31"/>
      <c r="E31" s="31"/>
      <c r="F31" s="31"/>
      <c r="G31" s="31"/>
      <c r="J31" s="31"/>
    </row>
    <row r="32" spans="1:16" x14ac:dyDescent="0.25">
      <c r="F32" s="33"/>
      <c r="G32" s="31"/>
      <c r="H32" s="31"/>
    </row>
    <row r="33" spans="1:12" x14ac:dyDescent="0.25">
      <c r="F33" s="31"/>
    </row>
    <row r="34" spans="1:12" x14ac:dyDescent="0.25">
      <c r="A34" s="54"/>
      <c r="B34" s="102" t="s">
        <v>43</v>
      </c>
      <c r="C34" s="54"/>
      <c r="D34" s="132" t="s">
        <v>36</v>
      </c>
      <c r="E34" s="132"/>
      <c r="F34" s="54"/>
      <c r="G34" s="132" t="s">
        <v>39</v>
      </c>
      <c r="H34" s="132"/>
      <c r="I34" s="132"/>
      <c r="J34" s="134" t="s">
        <v>44</v>
      </c>
      <c r="K34" s="134"/>
      <c r="L34" s="134"/>
    </row>
    <row r="35" spans="1:12" x14ac:dyDescent="0.25">
      <c r="B35" s="103" t="s">
        <v>45</v>
      </c>
      <c r="D35" s="133" t="s">
        <v>40</v>
      </c>
      <c r="E35" s="133"/>
      <c r="G35" s="135" t="s">
        <v>48</v>
      </c>
      <c r="H35" s="135"/>
      <c r="I35" s="135"/>
      <c r="J35" s="133" t="s">
        <v>46</v>
      </c>
      <c r="K35" s="133"/>
      <c r="L35" s="133"/>
    </row>
    <row r="36" spans="1:12" x14ac:dyDescent="0.25">
      <c r="G36" s="31"/>
    </row>
    <row r="37" spans="1:12" x14ac:dyDescent="0.25">
      <c r="G37" s="31"/>
      <c r="H37" s="31"/>
    </row>
    <row r="38" spans="1:12" x14ac:dyDescent="0.25">
      <c r="F38" s="32"/>
      <c r="G38" s="31"/>
    </row>
    <row r="39" spans="1:12" x14ac:dyDescent="0.25">
      <c r="F39" s="32"/>
      <c r="G39" s="31"/>
      <c r="H39" s="90"/>
    </row>
    <row r="40" spans="1:12" x14ac:dyDescent="0.25">
      <c r="F40" s="32"/>
      <c r="G40" s="31"/>
      <c r="H40" s="90"/>
      <c r="I40" s="31"/>
      <c r="J40" s="31"/>
    </row>
    <row r="41" spans="1:12" x14ac:dyDescent="0.25">
      <c r="G41" s="31"/>
      <c r="H41" s="90"/>
      <c r="I41" s="31"/>
      <c r="J41" s="31"/>
    </row>
    <row r="42" spans="1:12" x14ac:dyDescent="0.25">
      <c r="F42" s="34"/>
      <c r="H42" s="90"/>
      <c r="I42" s="31"/>
      <c r="J42" s="31"/>
    </row>
    <row r="43" spans="1:12" x14ac:dyDescent="0.25">
      <c r="F43" s="34"/>
      <c r="H43" s="90"/>
    </row>
    <row r="44" spans="1:12" x14ac:dyDescent="0.25">
      <c r="F44" s="35"/>
      <c r="H44" s="90"/>
    </row>
    <row r="45" spans="1:12" x14ac:dyDescent="0.25">
      <c r="H45" s="90"/>
    </row>
    <row r="46" spans="1:12" x14ac:dyDescent="0.25">
      <c r="F46" s="35"/>
      <c r="H46" s="90"/>
    </row>
    <row r="47" spans="1:12" x14ac:dyDescent="0.25">
      <c r="H47" s="90"/>
      <c r="I47" s="31"/>
      <c r="J47" s="31"/>
    </row>
    <row r="48" spans="1:12" x14ac:dyDescent="0.25">
      <c r="H48" s="90"/>
    </row>
    <row r="49" spans="8:10" x14ac:dyDescent="0.25">
      <c r="H49" s="90"/>
    </row>
    <row r="50" spans="8:10" x14ac:dyDescent="0.25">
      <c r="H50" s="90"/>
    </row>
    <row r="51" spans="8:10" x14ac:dyDescent="0.25">
      <c r="H51" s="90"/>
    </row>
    <row r="52" spans="8:10" x14ac:dyDescent="0.25">
      <c r="H52" s="90"/>
    </row>
    <row r="53" spans="8:10" x14ac:dyDescent="0.25">
      <c r="H53" s="90"/>
    </row>
    <row r="54" spans="8:10" x14ac:dyDescent="0.25">
      <c r="H54" s="90"/>
    </row>
    <row r="55" spans="8:10" x14ac:dyDescent="0.25">
      <c r="H55" s="90"/>
      <c r="I55" s="31"/>
      <c r="J55" s="31"/>
    </row>
    <row r="56" spans="8:10" x14ac:dyDescent="0.25">
      <c r="H56" s="90"/>
    </row>
    <row r="57" spans="8:10" x14ac:dyDescent="0.25">
      <c r="H57" s="90"/>
      <c r="I57" s="31"/>
      <c r="J57" s="31"/>
    </row>
  </sheetData>
  <mergeCells count="15">
    <mergeCell ref="A27:B27"/>
    <mergeCell ref="D34:E34"/>
    <mergeCell ref="G34:I34"/>
    <mergeCell ref="J34:L34"/>
    <mergeCell ref="D35:E35"/>
    <mergeCell ref="G35:I35"/>
    <mergeCell ref="J35:L35"/>
    <mergeCell ref="A1:L1"/>
    <mergeCell ref="A2:L2"/>
    <mergeCell ref="A6:B6"/>
    <mergeCell ref="C6:C7"/>
    <mergeCell ref="D6:E6"/>
    <mergeCell ref="F6:F7"/>
    <mergeCell ref="G6:H6"/>
    <mergeCell ref="I6:L6"/>
  </mergeCells>
  <pageMargins left="1.1023622047244095" right="0.70866141732283472" top="0.74803149606299213" bottom="0.74803149606299213" header="0.31496062992125984" footer="0.31496062992125984"/>
  <pageSetup paperSize="5" scale="6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workbookViewId="0">
      <selection activeCell="B36" sqref="B36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8.28515625" customWidth="1"/>
    <col min="5" max="5" width="17.7109375" customWidth="1"/>
    <col min="6" max="6" width="18.7109375" bestFit="1" customWidth="1"/>
    <col min="7" max="7" width="17.5703125" bestFit="1" customWidth="1"/>
    <col min="8" max="8" width="19" bestFit="1" customWidth="1"/>
    <col min="9" max="9" width="17.42578125" customWidth="1"/>
    <col min="10" max="10" width="19.28515625" customWidth="1"/>
    <col min="11" max="11" width="11" customWidth="1"/>
    <col min="12" max="12" width="19.85546875" customWidth="1"/>
    <col min="16" max="16" width="18.140625" style="57" customWidth="1"/>
  </cols>
  <sheetData>
    <row r="1" spans="1:12" ht="15.75" x14ac:dyDescent="0.25">
      <c r="A1" s="117" t="s">
        <v>35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9"/>
    </row>
    <row r="2" spans="1:12" ht="15.75" x14ac:dyDescent="0.25">
      <c r="A2" s="120" t="s">
        <v>53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2"/>
    </row>
    <row r="3" spans="1:12" ht="15.75" x14ac:dyDescent="0.25">
      <c r="A3" s="108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10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23" t="s">
        <v>0</v>
      </c>
      <c r="B6" s="124"/>
      <c r="C6" s="125" t="s">
        <v>1</v>
      </c>
      <c r="D6" s="127" t="s">
        <v>2</v>
      </c>
      <c r="E6" s="128"/>
      <c r="F6" s="125" t="s">
        <v>3</v>
      </c>
      <c r="G6" s="127" t="s">
        <v>4</v>
      </c>
      <c r="H6" s="128"/>
      <c r="I6" s="129"/>
      <c r="J6" s="130"/>
      <c r="K6" s="130"/>
      <c r="L6" s="131"/>
    </row>
    <row r="7" spans="1:12" ht="30" x14ac:dyDescent="0.25">
      <c r="A7" s="4" t="s">
        <v>5</v>
      </c>
      <c r="B7" s="4" t="s">
        <v>6</v>
      </c>
      <c r="C7" s="126"/>
      <c r="D7" s="4" t="s">
        <v>7</v>
      </c>
      <c r="E7" s="4" t="s">
        <v>8</v>
      </c>
      <c r="F7" s="126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7">
        <v>0</v>
      </c>
      <c r="E8" s="9">
        <f>+'JUNIO 2019'!E8</f>
        <v>-5823527152</v>
      </c>
      <c r="F8" s="82">
        <f>+C8+E8</f>
        <v>26821080848</v>
      </c>
      <c r="G8" s="9"/>
      <c r="H8" s="9">
        <f>G8+'ABRIL 2019'!H8</f>
        <v>26821080848</v>
      </c>
      <c r="I8" s="48">
        <f t="shared" ref="I8:I20" si="0">+H8/F8</f>
        <v>1</v>
      </c>
      <c r="J8" s="10">
        <f>+F8-H8</f>
        <v>0</v>
      </c>
      <c r="K8" s="8">
        <v>0</v>
      </c>
      <c r="L8" s="9">
        <f>+H8</f>
        <v>26821080848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4">
        <f>+D10+D23+D21</f>
        <v>0</v>
      </c>
      <c r="E9" s="14">
        <f>+E10+E23+E21</f>
        <v>542675425</v>
      </c>
      <c r="F9" s="83">
        <f>+C9+E9</f>
        <v>118775562425</v>
      </c>
      <c r="G9" s="14">
        <f>+G10+G23+G21</f>
        <v>3929798282</v>
      </c>
      <c r="H9" s="14">
        <f>+G9+'JUNIO 2019'!H9</f>
        <v>27022007333</v>
      </c>
      <c r="I9" s="15">
        <f t="shared" si="0"/>
        <v>0.22750477270998282</v>
      </c>
      <c r="J9" s="16">
        <f t="shared" ref="J9:J15" si="1">+F9-H9</f>
        <v>91753555092</v>
      </c>
      <c r="K9" s="43">
        <v>0</v>
      </c>
      <c r="L9" s="14">
        <f t="shared" ref="L9:L26" si="2">+H9</f>
        <v>27022007333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4">
        <f>+D11+D16</f>
        <v>0</v>
      </c>
      <c r="E10" s="14">
        <f>+E11+E16</f>
        <v>542675425</v>
      </c>
      <c r="F10" s="83">
        <f>+C10+E10</f>
        <v>86315562425</v>
      </c>
      <c r="G10" s="14">
        <f>+G11+G16</f>
        <v>3876436318</v>
      </c>
      <c r="H10" s="14">
        <f>+G10+'JUNIO 2019'!H10</f>
        <v>5335921489</v>
      </c>
      <c r="I10" s="15">
        <f t="shared" si="0"/>
        <v>6.1818765227144377E-2</v>
      </c>
      <c r="J10" s="16">
        <f t="shared" si="1"/>
        <v>80979640936</v>
      </c>
      <c r="K10" s="43">
        <v>0</v>
      </c>
      <c r="L10" s="14">
        <f t="shared" si="2"/>
        <v>5335921489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v>0</v>
      </c>
      <c r="E11" s="14">
        <f t="shared" ref="E11:E26" si="3">+D11</f>
        <v>0</v>
      </c>
      <c r="F11" s="83">
        <f>+C11+E11</f>
        <v>82695768000</v>
      </c>
      <c r="G11" s="14">
        <f>+G12+G13</f>
        <v>0</v>
      </c>
      <c r="H11" s="14">
        <f>+G11+'JUNIO 2019'!H11</f>
        <v>122382960</v>
      </c>
      <c r="I11" s="22">
        <f t="shared" si="0"/>
        <v>1.4799180533639883E-3</v>
      </c>
      <c r="J11" s="16">
        <f t="shared" si="1"/>
        <v>82573385040</v>
      </c>
      <c r="K11" s="43">
        <v>0</v>
      </c>
      <c r="L11" s="14">
        <f t="shared" si="2"/>
        <v>122382960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0</v>
      </c>
      <c r="E12" s="17">
        <f t="shared" si="3"/>
        <v>0</v>
      </c>
      <c r="F12" s="85">
        <f t="shared" ref="F12:F26" si="4">+C12+E12</f>
        <v>82085768000</v>
      </c>
      <c r="G12" s="40">
        <v>0</v>
      </c>
      <c r="H12" s="14">
        <f>+G12+'JUNIO 2019'!H12</f>
        <v>0</v>
      </c>
      <c r="I12" s="22">
        <f t="shared" si="0"/>
        <v>0</v>
      </c>
      <c r="J12" s="41">
        <f t="shared" si="1"/>
        <v>82085768000</v>
      </c>
      <c r="K12" s="39">
        <v>0</v>
      </c>
      <c r="L12" s="40">
        <f t="shared" si="2"/>
        <v>0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0</v>
      </c>
      <c r="E13" s="17">
        <f t="shared" si="3"/>
        <v>0</v>
      </c>
      <c r="F13" s="85">
        <f t="shared" si="4"/>
        <v>610000000</v>
      </c>
      <c r="G13" s="17">
        <v>0</v>
      </c>
      <c r="H13" s="14">
        <f>+G13+'JUNIO 2019'!H13</f>
        <v>122382960</v>
      </c>
      <c r="I13" s="22">
        <f t="shared" si="0"/>
        <v>0.20062780327868854</v>
      </c>
      <c r="J13" s="21">
        <f t="shared" si="1"/>
        <v>487617040</v>
      </c>
      <c r="K13" s="13">
        <v>0</v>
      </c>
      <c r="L13" s="17">
        <f t="shared" si="2"/>
        <v>122382960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7">
        <f t="shared" si="3"/>
        <v>0</v>
      </c>
      <c r="F14" s="85">
        <f t="shared" si="4"/>
        <v>0</v>
      </c>
      <c r="G14" s="13">
        <v>0</v>
      </c>
      <c r="H14" s="14">
        <f>+G14+'JUNIO 2019'!H14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2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7">
        <f t="shared" si="3"/>
        <v>0</v>
      </c>
      <c r="F15" s="85">
        <f t="shared" si="4"/>
        <v>0</v>
      </c>
      <c r="G15" s="13">
        <v>0</v>
      </c>
      <c r="H15" s="14">
        <f>+G15+'JUNIO 2019'!H15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2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 t="shared" ref="D16:K16" si="5">SUM(D17:D19)</f>
        <v>0</v>
      </c>
      <c r="E16" s="14">
        <f t="shared" si="5"/>
        <v>542675425</v>
      </c>
      <c r="F16" s="83">
        <f>+C16+E16</f>
        <v>3619794425</v>
      </c>
      <c r="G16" s="14">
        <f>+G19</f>
        <v>3876436318</v>
      </c>
      <c r="H16" s="14">
        <f>+G16+'JUNIO 2019'!H16</f>
        <v>5213538529</v>
      </c>
      <c r="I16" s="15">
        <f>+H16/F16</f>
        <v>1.4402858054570322</v>
      </c>
      <c r="J16" s="12">
        <f>+F16-H16</f>
        <v>-1593744104</v>
      </c>
      <c r="K16" s="12">
        <f t="shared" si="5"/>
        <v>0</v>
      </c>
      <c r="L16" s="14">
        <f t="shared" si="2"/>
        <v>5213538529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7">
        <f t="shared" si="3"/>
        <v>0</v>
      </c>
      <c r="F17" s="85">
        <f t="shared" si="4"/>
        <v>0</v>
      </c>
      <c r="G17" s="17">
        <v>0</v>
      </c>
      <c r="H17" s="14">
        <f>+G17+'JUNIO 2019'!H17</f>
        <v>0</v>
      </c>
      <c r="I17" s="15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2"/>
        <v>0</v>
      </c>
    </row>
    <row r="18" spans="1:16" hidden="1" x14ac:dyDescent="0.25">
      <c r="A18" s="46" t="s">
        <v>29</v>
      </c>
      <c r="B18" s="37" t="s">
        <v>37</v>
      </c>
      <c r="C18" s="19">
        <v>0</v>
      </c>
      <c r="D18" s="19">
        <v>0</v>
      </c>
      <c r="E18" s="17">
        <f t="shared" si="3"/>
        <v>0</v>
      </c>
      <c r="F18" s="85">
        <f t="shared" si="4"/>
        <v>0</v>
      </c>
      <c r="G18" s="17">
        <v>0</v>
      </c>
      <c r="H18" s="14">
        <f>+G18+'JUNIO 2019'!H18</f>
        <v>0</v>
      </c>
      <c r="I18" s="15">
        <v>0</v>
      </c>
      <c r="J18" s="19">
        <f t="shared" si="6"/>
        <v>0</v>
      </c>
      <c r="K18" s="13">
        <v>0</v>
      </c>
      <c r="L18" s="17">
        <f t="shared" si="2"/>
        <v>0</v>
      </c>
    </row>
    <row r="19" spans="1:16" s="69" customFormat="1" x14ac:dyDescent="0.25">
      <c r="A19" s="46">
        <v>3210201</v>
      </c>
      <c r="B19" s="37" t="s">
        <v>30</v>
      </c>
      <c r="C19" s="66">
        <f>+C20</f>
        <v>3077119000</v>
      </c>
      <c r="D19" s="66">
        <v>0</v>
      </c>
      <c r="E19" s="40">
        <f>'JUNIO 2019'!E19</f>
        <v>542675425</v>
      </c>
      <c r="F19" s="87">
        <f>+C19+E19</f>
        <v>3619794425</v>
      </c>
      <c r="G19" s="107">
        <v>3876436318</v>
      </c>
      <c r="H19" s="14">
        <f>+G19+'JUNIO 2019'!H19</f>
        <v>5213538529</v>
      </c>
      <c r="I19" s="67">
        <f>+H19/F19</f>
        <v>1.4402858054570322</v>
      </c>
      <c r="J19" s="66">
        <f t="shared" si="6"/>
        <v>-1593744104</v>
      </c>
      <c r="K19" s="66">
        <f t="shared" ref="K19" si="7">+K20</f>
        <v>0</v>
      </c>
      <c r="L19" s="68">
        <f t="shared" si="2"/>
        <v>5213538529</v>
      </c>
      <c r="P19" s="70"/>
    </row>
    <row r="20" spans="1:16" s="59" customFormat="1" hidden="1" x14ac:dyDescent="0.25">
      <c r="A20" s="46" t="s">
        <v>31</v>
      </c>
      <c r="B20" s="61" t="s">
        <v>34</v>
      </c>
      <c r="C20" s="62">
        <v>3077119000</v>
      </c>
      <c r="D20" s="62">
        <v>0</v>
      </c>
      <c r="E20" s="65">
        <f t="shared" si="3"/>
        <v>0</v>
      </c>
      <c r="F20" s="88">
        <f t="shared" si="4"/>
        <v>3077119000</v>
      </c>
      <c r="G20" s="65">
        <v>0</v>
      </c>
      <c r="H20" s="14">
        <f>+G20+'JUNIO 2019'!H20</f>
        <v>13087620</v>
      </c>
      <c r="I20" s="63">
        <f t="shared" si="0"/>
        <v>4.253205677128509E-3</v>
      </c>
      <c r="J20" s="62">
        <f t="shared" si="6"/>
        <v>3064031380</v>
      </c>
      <c r="K20" s="64">
        <v>0</v>
      </c>
      <c r="L20" s="65">
        <f t="shared" si="2"/>
        <v>13087620</v>
      </c>
      <c r="P20" s="60"/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4">
        <f t="shared" si="3"/>
        <v>0</v>
      </c>
      <c r="F21" s="83">
        <f>+C21+E21</f>
        <v>31900000000</v>
      </c>
      <c r="G21" s="14">
        <f>+G22</f>
        <v>0</v>
      </c>
      <c r="H21" s="14">
        <f>+G21+'JUNIO 2019'!H21</f>
        <v>21000000000</v>
      </c>
      <c r="I21" s="15">
        <f>+H21/F21</f>
        <v>0.65830721003134796</v>
      </c>
      <c r="J21" s="12">
        <f t="shared" si="6"/>
        <v>10900000000</v>
      </c>
      <c r="K21" s="43">
        <v>0</v>
      </c>
      <c r="L21" s="14">
        <f t="shared" si="2"/>
        <v>21000000000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7">
        <f t="shared" si="3"/>
        <v>0</v>
      </c>
      <c r="F22" s="85">
        <f t="shared" si="4"/>
        <v>31900000000</v>
      </c>
      <c r="G22" s="17">
        <v>0</v>
      </c>
      <c r="H22" s="14">
        <f>+G22+'JUNIO 2019'!H22</f>
        <v>21000000000</v>
      </c>
      <c r="I22" s="22">
        <f>+H22/F22</f>
        <v>0.65830721003134796</v>
      </c>
      <c r="J22" s="19">
        <f t="shared" si="6"/>
        <v>10900000000</v>
      </c>
      <c r="K22" s="13">
        <v>0</v>
      </c>
      <c r="L22" s="17">
        <f t="shared" si="2"/>
        <v>21000000000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8">+D24+D26</f>
        <v>0</v>
      </c>
      <c r="E23" s="14">
        <f t="shared" si="8"/>
        <v>0</v>
      </c>
      <c r="F23" s="83">
        <f>+C23+E23</f>
        <v>560000000</v>
      </c>
      <c r="G23" s="14">
        <f>+G24+G26</f>
        <v>53361964</v>
      </c>
      <c r="H23" s="14">
        <f>+G23+'JUNIO 2019'!H23</f>
        <v>686085844</v>
      </c>
      <c r="I23" s="15">
        <f>+H23/F23</f>
        <v>1.2251532928571429</v>
      </c>
      <c r="J23" s="12">
        <f t="shared" si="6"/>
        <v>-126085844</v>
      </c>
      <c r="K23" s="12">
        <f t="shared" si="8"/>
        <v>0</v>
      </c>
      <c r="L23" s="14">
        <f t="shared" si="2"/>
        <v>686085844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40">
        <v>0</v>
      </c>
      <c r="F24" s="84">
        <f t="shared" si="4"/>
        <v>460000000</v>
      </c>
      <c r="G24" s="107">
        <v>51245478</v>
      </c>
      <c r="H24" s="14">
        <f>+G24+'JUNIO 2019'!H24</f>
        <v>411216491</v>
      </c>
      <c r="I24" s="22">
        <f>+H24/F24</f>
        <v>0.8939488934782609</v>
      </c>
      <c r="J24" s="38">
        <f t="shared" si="6"/>
        <v>48783509</v>
      </c>
      <c r="K24" s="39">
        <v>0</v>
      </c>
      <c r="L24" s="40">
        <f t="shared" si="2"/>
        <v>411216491</v>
      </c>
    </row>
    <row r="25" spans="1:16" hidden="1" x14ac:dyDescent="0.25">
      <c r="A25" s="46">
        <v>234</v>
      </c>
      <c r="B25" s="36" t="s">
        <v>38</v>
      </c>
      <c r="C25" s="38">
        <v>0</v>
      </c>
      <c r="D25" s="38">
        <v>0</v>
      </c>
      <c r="E25" s="40">
        <v>0</v>
      </c>
      <c r="F25" s="84">
        <f t="shared" si="4"/>
        <v>0</v>
      </c>
      <c r="G25" s="40">
        <v>0</v>
      </c>
      <c r="H25" s="14">
        <f>+G25+'JUNIO 2019'!H25</f>
        <v>0</v>
      </c>
      <c r="I25" s="22">
        <v>0</v>
      </c>
      <c r="J25" s="38">
        <f t="shared" si="6"/>
        <v>0</v>
      </c>
      <c r="K25" s="39">
        <v>0</v>
      </c>
      <c r="L25" s="40">
        <f t="shared" si="2"/>
        <v>0</v>
      </c>
      <c r="P25" s="58"/>
    </row>
    <row r="26" spans="1:16" x14ac:dyDescent="0.25">
      <c r="A26" s="71">
        <v>32309</v>
      </c>
      <c r="B26" s="23" t="s">
        <v>33</v>
      </c>
      <c r="C26" s="24">
        <v>100000000</v>
      </c>
      <c r="D26" s="24">
        <v>0</v>
      </c>
      <c r="E26" s="26">
        <f t="shared" si="3"/>
        <v>0</v>
      </c>
      <c r="F26" s="89">
        <f t="shared" si="4"/>
        <v>100000000</v>
      </c>
      <c r="G26" s="26">
        <v>2116486</v>
      </c>
      <c r="H26" s="14">
        <f>+G26+'JUNIO 2019'!H26</f>
        <v>274869353</v>
      </c>
      <c r="I26" s="22">
        <f>+H26/F26</f>
        <v>2.7486935300000002</v>
      </c>
      <c r="J26" s="24">
        <f t="shared" si="6"/>
        <v>-174869353</v>
      </c>
      <c r="K26" s="25">
        <v>0</v>
      </c>
      <c r="L26" s="26">
        <f t="shared" si="2"/>
        <v>274869353</v>
      </c>
      <c r="P26" s="32"/>
    </row>
    <row r="27" spans="1:16" x14ac:dyDescent="0.25">
      <c r="A27" s="127" t="s">
        <v>24</v>
      </c>
      <c r="B27" s="128"/>
      <c r="C27" s="27">
        <f t="shared" ref="C27" si="9">+C8+C9</f>
        <v>150877495000</v>
      </c>
      <c r="D27" s="27">
        <f>+D8+D16</f>
        <v>0</v>
      </c>
      <c r="E27" s="27">
        <f>+E8+E16</f>
        <v>-5280851727</v>
      </c>
      <c r="F27" s="27">
        <f>+F8+F9</f>
        <v>145596643273</v>
      </c>
      <c r="G27" s="28">
        <f>+G8+G9</f>
        <v>3929798282</v>
      </c>
      <c r="H27" s="27">
        <f>+H8+H9</f>
        <v>53843088181</v>
      </c>
      <c r="I27" s="29">
        <f>+H27/F27</f>
        <v>0.36980995557735408</v>
      </c>
      <c r="J27" s="27">
        <f>+F27-H27</f>
        <v>91753555092</v>
      </c>
      <c r="K27" s="27">
        <f>+K8+K9</f>
        <v>0</v>
      </c>
      <c r="L27" s="27">
        <f>+L8+L9</f>
        <v>53843088181</v>
      </c>
      <c r="P27" s="33"/>
    </row>
    <row r="28" spans="1:16" x14ac:dyDescent="0.25">
      <c r="H28" s="30"/>
    </row>
    <row r="29" spans="1:16" x14ac:dyDescent="0.25">
      <c r="G29" s="31"/>
      <c r="H29" s="32"/>
      <c r="I29" s="53"/>
      <c r="L29" s="31"/>
      <c r="P29" s="58"/>
    </row>
    <row r="30" spans="1:16" x14ac:dyDescent="0.25">
      <c r="G30" s="31"/>
      <c r="J30" s="31"/>
    </row>
    <row r="31" spans="1:16" x14ac:dyDescent="0.25">
      <c r="D31" s="31"/>
      <c r="E31" s="31"/>
      <c r="F31" s="31"/>
      <c r="G31" s="31"/>
      <c r="J31" s="31"/>
    </row>
    <row r="32" spans="1:16" x14ac:dyDescent="0.25">
      <c r="F32" s="33"/>
      <c r="G32" s="31"/>
      <c r="H32" s="31"/>
    </row>
    <row r="33" spans="1:12" x14ac:dyDescent="0.25">
      <c r="F33" s="31"/>
    </row>
    <row r="34" spans="1:12" x14ac:dyDescent="0.25">
      <c r="A34" s="54"/>
      <c r="B34" s="132" t="s">
        <v>43</v>
      </c>
      <c r="C34" s="132"/>
      <c r="E34" s="132" t="s">
        <v>39</v>
      </c>
      <c r="F34" s="132"/>
      <c r="G34" s="132"/>
      <c r="I34" s="134" t="s">
        <v>44</v>
      </c>
      <c r="J34" s="134"/>
      <c r="K34" s="134"/>
      <c r="L34" s="111"/>
    </row>
    <row r="35" spans="1:12" x14ac:dyDescent="0.25">
      <c r="B35" s="133" t="s">
        <v>45</v>
      </c>
      <c r="C35" s="133"/>
      <c r="E35" s="135" t="s">
        <v>48</v>
      </c>
      <c r="F35" s="135"/>
      <c r="G35" s="135"/>
      <c r="I35" s="133" t="s">
        <v>46</v>
      </c>
      <c r="J35" s="133"/>
      <c r="K35" s="133"/>
      <c r="L35" s="56"/>
    </row>
    <row r="36" spans="1:12" x14ac:dyDescent="0.25">
      <c r="G36" s="31"/>
    </row>
    <row r="37" spans="1:12" x14ac:dyDescent="0.25">
      <c r="G37" s="31"/>
      <c r="H37" s="31"/>
    </row>
    <row r="38" spans="1:12" x14ac:dyDescent="0.25">
      <c r="F38" s="32"/>
      <c r="G38" s="31"/>
    </row>
    <row r="39" spans="1:12" x14ac:dyDescent="0.25">
      <c r="F39" s="32"/>
      <c r="G39" s="31"/>
      <c r="H39" s="90"/>
    </row>
    <row r="40" spans="1:12" x14ac:dyDescent="0.25">
      <c r="F40" s="32"/>
      <c r="G40" s="31"/>
      <c r="H40" s="90"/>
      <c r="I40" s="31"/>
      <c r="J40" s="31"/>
    </row>
    <row r="41" spans="1:12" x14ac:dyDescent="0.25">
      <c r="G41" s="31"/>
      <c r="H41" s="90"/>
      <c r="I41" s="31"/>
      <c r="J41" s="31"/>
    </row>
    <row r="42" spans="1:12" x14ac:dyDescent="0.25">
      <c r="F42" s="34"/>
      <c r="H42" s="90"/>
      <c r="I42" s="31"/>
      <c r="J42" s="31"/>
    </row>
    <row r="43" spans="1:12" x14ac:dyDescent="0.25">
      <c r="F43" s="34"/>
      <c r="H43" s="90"/>
    </row>
    <row r="44" spans="1:12" x14ac:dyDescent="0.25">
      <c r="F44" s="35"/>
      <c r="H44" s="90"/>
    </row>
    <row r="45" spans="1:12" x14ac:dyDescent="0.25">
      <c r="H45" s="90"/>
    </row>
    <row r="46" spans="1:12" x14ac:dyDescent="0.25">
      <c r="F46" s="35"/>
      <c r="H46" s="90"/>
    </row>
    <row r="47" spans="1:12" x14ac:dyDescent="0.25">
      <c r="H47" s="90"/>
      <c r="I47" s="31"/>
      <c r="J47" s="31"/>
    </row>
    <row r="48" spans="1:12" x14ac:dyDescent="0.25">
      <c r="H48" s="90"/>
    </row>
    <row r="49" spans="8:10" x14ac:dyDescent="0.25">
      <c r="H49" s="90"/>
    </row>
    <row r="50" spans="8:10" x14ac:dyDescent="0.25">
      <c r="H50" s="90"/>
    </row>
    <row r="51" spans="8:10" x14ac:dyDescent="0.25">
      <c r="H51" s="90"/>
    </row>
    <row r="52" spans="8:10" x14ac:dyDescent="0.25">
      <c r="H52" s="90"/>
    </row>
    <row r="53" spans="8:10" x14ac:dyDescent="0.25">
      <c r="H53" s="90"/>
    </row>
    <row r="54" spans="8:10" x14ac:dyDescent="0.25">
      <c r="H54" s="90"/>
    </row>
    <row r="55" spans="8:10" x14ac:dyDescent="0.25">
      <c r="H55" s="90"/>
      <c r="I55" s="31"/>
      <c r="J55" s="31"/>
    </row>
    <row r="56" spans="8:10" x14ac:dyDescent="0.25">
      <c r="H56" s="90"/>
    </row>
    <row r="57" spans="8:10" x14ac:dyDescent="0.25">
      <c r="H57" s="90"/>
      <c r="I57" s="31"/>
      <c r="J57" s="31"/>
    </row>
  </sheetData>
  <mergeCells count="15">
    <mergeCell ref="A27:B27"/>
    <mergeCell ref="A1:L1"/>
    <mergeCell ref="A2:L2"/>
    <mergeCell ref="A6:B6"/>
    <mergeCell ref="C6:C7"/>
    <mergeCell ref="D6:E6"/>
    <mergeCell ref="F6:F7"/>
    <mergeCell ref="G6:H6"/>
    <mergeCell ref="I6:L6"/>
    <mergeCell ref="I35:K35"/>
    <mergeCell ref="I34:K34"/>
    <mergeCell ref="E35:G35"/>
    <mergeCell ref="E34:G34"/>
    <mergeCell ref="B34:C34"/>
    <mergeCell ref="B35:C35"/>
  </mergeCells>
  <pageMargins left="1.299212598425197" right="0.70866141732283472" top="0.74803149606299213" bottom="0.74803149606299213" header="0.31496062992125984" footer="0.31496062992125984"/>
  <pageSetup paperSize="5" scale="6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tabSelected="1" view="pageBreakPreview" topLeftCell="C1" zoomScaleNormal="100" zoomScaleSheetLayoutView="100" workbookViewId="0">
      <selection activeCell="H41" sqref="H41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8.28515625" customWidth="1"/>
    <col min="5" max="5" width="17.7109375" customWidth="1"/>
    <col min="6" max="6" width="18.7109375" bestFit="1" customWidth="1"/>
    <col min="7" max="7" width="17.5703125" bestFit="1" customWidth="1"/>
    <col min="8" max="8" width="19" bestFit="1" customWidth="1"/>
    <col min="9" max="9" width="17.42578125" customWidth="1"/>
    <col min="10" max="10" width="19.28515625" customWidth="1"/>
    <col min="11" max="11" width="11" customWidth="1"/>
    <col min="12" max="12" width="19.85546875" customWidth="1"/>
    <col min="16" max="16" width="18.140625" style="57" customWidth="1"/>
  </cols>
  <sheetData>
    <row r="1" spans="1:12" ht="15.75" x14ac:dyDescent="0.25">
      <c r="A1" s="117" t="s">
        <v>35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9"/>
    </row>
    <row r="2" spans="1:12" ht="15.75" x14ac:dyDescent="0.25">
      <c r="A2" s="120" t="s">
        <v>54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2"/>
    </row>
    <row r="3" spans="1:12" ht="15.75" x14ac:dyDescent="0.25">
      <c r="A3" s="112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4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23" t="s">
        <v>0</v>
      </c>
      <c r="B6" s="124"/>
      <c r="C6" s="125" t="s">
        <v>1</v>
      </c>
      <c r="D6" s="127" t="s">
        <v>2</v>
      </c>
      <c r="E6" s="128"/>
      <c r="F6" s="125" t="s">
        <v>3</v>
      </c>
      <c r="G6" s="127" t="s">
        <v>4</v>
      </c>
      <c r="H6" s="128"/>
      <c r="I6" s="129"/>
      <c r="J6" s="130"/>
      <c r="K6" s="130"/>
      <c r="L6" s="131"/>
    </row>
    <row r="7" spans="1:12" ht="30" x14ac:dyDescent="0.25">
      <c r="A7" s="4" t="s">
        <v>5</v>
      </c>
      <c r="B7" s="4" t="s">
        <v>6</v>
      </c>
      <c r="C7" s="126"/>
      <c r="D7" s="4" t="s">
        <v>7</v>
      </c>
      <c r="E7" s="4" t="s">
        <v>8</v>
      </c>
      <c r="F7" s="126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7">
        <v>0</v>
      </c>
      <c r="E8" s="9">
        <f>+'JUNIO 2019'!E8</f>
        <v>-5823527152</v>
      </c>
      <c r="F8" s="82">
        <f>+C8+E8</f>
        <v>26821080848</v>
      </c>
      <c r="G8" s="9"/>
      <c r="H8" s="9">
        <f>G8+'ABRIL 2019'!H8</f>
        <v>26821080848</v>
      </c>
      <c r="I8" s="48">
        <f t="shared" ref="I8:I20" si="0">+H8/F8</f>
        <v>1</v>
      </c>
      <c r="J8" s="10">
        <f>+F8-H8</f>
        <v>0</v>
      </c>
      <c r="K8" s="8">
        <v>0</v>
      </c>
      <c r="L8" s="9">
        <f>+H8</f>
        <v>26821080848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4">
        <f>+D10+D23+D21</f>
        <v>0</v>
      </c>
      <c r="E9" s="14">
        <f>+E10+E23+E21</f>
        <v>542675425</v>
      </c>
      <c r="F9" s="83">
        <f>+C9+E9</f>
        <v>118775562425</v>
      </c>
      <c r="G9" s="14">
        <f>+G10+G23+G21</f>
        <v>11880465507</v>
      </c>
      <c r="H9" s="14">
        <f>+G9+'JULIO 2019'!H9</f>
        <v>38902472840</v>
      </c>
      <c r="I9" s="15">
        <f t="shared" si="0"/>
        <v>0.32752926650685993</v>
      </c>
      <c r="J9" s="16">
        <f t="shared" ref="J9:J15" si="1">+F9-H9</f>
        <v>79873089585</v>
      </c>
      <c r="K9" s="43">
        <v>0</v>
      </c>
      <c r="L9" s="14">
        <f t="shared" ref="L9:L26" si="2">+H9</f>
        <v>38902472840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4">
        <f>+D11+D16</f>
        <v>0</v>
      </c>
      <c r="E10" s="14">
        <f>+E11+E16</f>
        <v>542675425</v>
      </c>
      <c r="F10" s="83">
        <f>+C10+E10</f>
        <v>86315562425</v>
      </c>
      <c r="G10" s="14">
        <f>+G11+G16</f>
        <v>4843918310</v>
      </c>
      <c r="H10" s="14">
        <f>+G10+'JULIO 2019'!H10</f>
        <v>10179839799</v>
      </c>
      <c r="I10" s="15">
        <f t="shared" si="0"/>
        <v>0.11793747863075457</v>
      </c>
      <c r="J10" s="16">
        <f t="shared" si="1"/>
        <v>76135722626</v>
      </c>
      <c r="K10" s="43">
        <v>0</v>
      </c>
      <c r="L10" s="14">
        <f t="shared" si="2"/>
        <v>10179839799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v>0</v>
      </c>
      <c r="E11" s="14">
        <f t="shared" ref="E11:E26" si="3">+D11</f>
        <v>0</v>
      </c>
      <c r="F11" s="83">
        <f>+C11+E11</f>
        <v>82695768000</v>
      </c>
      <c r="G11" s="14">
        <f>+G12+G13</f>
        <v>8440571212</v>
      </c>
      <c r="H11" s="14">
        <f>+G11+'JULIO 2019'!H11</f>
        <v>8562954172</v>
      </c>
      <c r="I11" s="22">
        <f t="shared" si="0"/>
        <v>0.103547670927973</v>
      </c>
      <c r="J11" s="16">
        <f t="shared" si="1"/>
        <v>74132813828</v>
      </c>
      <c r="K11" s="43">
        <v>0</v>
      </c>
      <c r="L11" s="14">
        <f t="shared" si="2"/>
        <v>8562954172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0</v>
      </c>
      <c r="E12" s="17">
        <f t="shared" si="3"/>
        <v>0</v>
      </c>
      <c r="F12" s="85">
        <f t="shared" ref="F12:F26" si="4">+C12+E12</f>
        <v>82085768000</v>
      </c>
      <c r="G12" s="40">
        <v>4766307362</v>
      </c>
      <c r="H12" s="14">
        <f>+G12+'JULIO 2019'!H12</f>
        <v>4766307362</v>
      </c>
      <c r="I12" s="22">
        <f t="shared" si="0"/>
        <v>5.8064966414153547E-2</v>
      </c>
      <c r="J12" s="41">
        <f t="shared" si="1"/>
        <v>77319460638</v>
      </c>
      <c r="K12" s="39">
        <v>0</v>
      </c>
      <c r="L12" s="40">
        <f t="shared" si="2"/>
        <v>4766307362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0</v>
      </c>
      <c r="E13" s="17">
        <f t="shared" si="3"/>
        <v>0</v>
      </c>
      <c r="F13" s="85">
        <f t="shared" si="4"/>
        <v>610000000</v>
      </c>
      <c r="G13" s="17">
        <v>3674263850</v>
      </c>
      <c r="H13" s="14">
        <f>+G13+'JULIO 2019'!H13</f>
        <v>3796646810</v>
      </c>
      <c r="I13" s="22">
        <f t="shared" si="0"/>
        <v>6.224011163934426</v>
      </c>
      <c r="J13" s="21">
        <f t="shared" si="1"/>
        <v>-3186646810</v>
      </c>
      <c r="K13" s="13">
        <v>0</v>
      </c>
      <c r="L13" s="17">
        <f t="shared" si="2"/>
        <v>3796646810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7">
        <f t="shared" si="3"/>
        <v>0</v>
      </c>
      <c r="F14" s="85">
        <f t="shared" si="4"/>
        <v>0</v>
      </c>
      <c r="G14" s="13">
        <v>0</v>
      </c>
      <c r="H14" s="14">
        <f>+G14+'JULIO 2019'!H14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2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7">
        <f t="shared" si="3"/>
        <v>0</v>
      </c>
      <c r="F15" s="85">
        <f t="shared" si="4"/>
        <v>0</v>
      </c>
      <c r="G15" s="13">
        <v>0</v>
      </c>
      <c r="H15" s="14">
        <f>+G15+'JULIO 2019'!H15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2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 t="shared" ref="D16:K16" si="5">SUM(D17:D19)</f>
        <v>0</v>
      </c>
      <c r="E16" s="14">
        <f t="shared" si="5"/>
        <v>542675425</v>
      </c>
      <c r="F16" s="83">
        <f>+C16+E16</f>
        <v>3619794425</v>
      </c>
      <c r="G16" s="14">
        <f>+G19</f>
        <v>-3596652902</v>
      </c>
      <c r="H16" s="14">
        <f>+G16+'JULIO 2019'!H16</f>
        <v>1616885627</v>
      </c>
      <c r="I16" s="15">
        <f>+H16/F16</f>
        <v>0.4466788544214082</v>
      </c>
      <c r="J16" s="12">
        <f>+F16-H16</f>
        <v>2002908798</v>
      </c>
      <c r="K16" s="12">
        <f t="shared" si="5"/>
        <v>0</v>
      </c>
      <c r="L16" s="14">
        <f t="shared" si="2"/>
        <v>1616885627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7">
        <f t="shared" si="3"/>
        <v>0</v>
      </c>
      <c r="F17" s="85">
        <f t="shared" si="4"/>
        <v>0</v>
      </c>
      <c r="G17" s="17">
        <v>0</v>
      </c>
      <c r="H17" s="14">
        <f>+G17+'JULIO 2019'!H17</f>
        <v>0</v>
      </c>
      <c r="I17" s="15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2"/>
        <v>0</v>
      </c>
    </row>
    <row r="18" spans="1:16" hidden="1" x14ac:dyDescent="0.25">
      <c r="A18" s="46" t="s">
        <v>29</v>
      </c>
      <c r="B18" s="37" t="s">
        <v>37</v>
      </c>
      <c r="C18" s="19">
        <v>0</v>
      </c>
      <c r="D18" s="19">
        <v>0</v>
      </c>
      <c r="E18" s="17">
        <f t="shared" si="3"/>
        <v>0</v>
      </c>
      <c r="F18" s="85">
        <f t="shared" si="4"/>
        <v>0</v>
      </c>
      <c r="G18" s="17">
        <v>0</v>
      </c>
      <c r="H18" s="14">
        <f>+G18+'JULIO 2019'!H18</f>
        <v>0</v>
      </c>
      <c r="I18" s="15">
        <v>0</v>
      </c>
      <c r="J18" s="19">
        <f t="shared" si="6"/>
        <v>0</v>
      </c>
      <c r="K18" s="13">
        <v>0</v>
      </c>
      <c r="L18" s="17">
        <f t="shared" si="2"/>
        <v>0</v>
      </c>
    </row>
    <row r="19" spans="1:16" s="69" customFormat="1" x14ac:dyDescent="0.25">
      <c r="A19" s="46">
        <v>3210201</v>
      </c>
      <c r="B19" s="37" t="s">
        <v>30</v>
      </c>
      <c r="C19" s="66">
        <f>+C20</f>
        <v>3077119000</v>
      </c>
      <c r="D19" s="66">
        <v>0</v>
      </c>
      <c r="E19" s="40">
        <f>'JUNIO 2019'!E19</f>
        <v>542675425</v>
      </c>
      <c r="F19" s="87">
        <f>+C19+E19</f>
        <v>3619794425</v>
      </c>
      <c r="G19" s="107">
        <v>-3596652902</v>
      </c>
      <c r="H19" s="14">
        <f>+G19+'JULIO 2019'!H19</f>
        <v>1616885627</v>
      </c>
      <c r="I19" s="67">
        <f>+H19/F19</f>
        <v>0.4466788544214082</v>
      </c>
      <c r="J19" s="66">
        <f t="shared" si="6"/>
        <v>2002908798</v>
      </c>
      <c r="K19" s="66">
        <f t="shared" ref="K19" si="7">+K20</f>
        <v>0</v>
      </c>
      <c r="L19" s="68">
        <f t="shared" si="2"/>
        <v>1616885627</v>
      </c>
      <c r="P19" s="70"/>
    </row>
    <row r="20" spans="1:16" s="59" customFormat="1" hidden="1" x14ac:dyDescent="0.25">
      <c r="A20" s="46" t="s">
        <v>31</v>
      </c>
      <c r="B20" s="61" t="s">
        <v>34</v>
      </c>
      <c r="C20" s="62">
        <v>3077119000</v>
      </c>
      <c r="D20" s="62">
        <v>0</v>
      </c>
      <c r="E20" s="65">
        <f t="shared" si="3"/>
        <v>0</v>
      </c>
      <c r="F20" s="88">
        <f t="shared" si="4"/>
        <v>3077119000</v>
      </c>
      <c r="G20" s="65">
        <v>0</v>
      </c>
      <c r="H20" s="14">
        <f>+G20+'JULIO 2019'!H20</f>
        <v>13087620</v>
      </c>
      <c r="I20" s="63">
        <f t="shared" si="0"/>
        <v>4.253205677128509E-3</v>
      </c>
      <c r="J20" s="62">
        <f t="shared" si="6"/>
        <v>3064031380</v>
      </c>
      <c r="K20" s="64">
        <v>0</v>
      </c>
      <c r="L20" s="65">
        <f t="shared" si="2"/>
        <v>13087620</v>
      </c>
      <c r="P20" s="60"/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4">
        <f t="shared" si="3"/>
        <v>0</v>
      </c>
      <c r="F21" s="83">
        <f>+C21+E21</f>
        <v>31900000000</v>
      </c>
      <c r="G21" s="14">
        <f>+G22</f>
        <v>7000000000</v>
      </c>
      <c r="H21" s="14">
        <f>+G21+'JULIO 2019'!H21</f>
        <v>28000000000</v>
      </c>
      <c r="I21" s="15">
        <f>+H21/F21</f>
        <v>0.87774294670846398</v>
      </c>
      <c r="J21" s="12">
        <f t="shared" si="6"/>
        <v>3900000000</v>
      </c>
      <c r="K21" s="43">
        <v>0</v>
      </c>
      <c r="L21" s="14">
        <f t="shared" si="2"/>
        <v>28000000000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7">
        <f t="shared" si="3"/>
        <v>0</v>
      </c>
      <c r="F22" s="85">
        <f t="shared" si="4"/>
        <v>31900000000</v>
      </c>
      <c r="G22" s="17">
        <v>7000000000</v>
      </c>
      <c r="H22" s="14">
        <f>+G22+'JULIO 2019'!H22</f>
        <v>28000000000</v>
      </c>
      <c r="I22" s="22">
        <f>+H22/F22</f>
        <v>0.87774294670846398</v>
      </c>
      <c r="J22" s="19">
        <f t="shared" si="6"/>
        <v>3900000000</v>
      </c>
      <c r="K22" s="13">
        <v>0</v>
      </c>
      <c r="L22" s="17">
        <f t="shared" si="2"/>
        <v>28000000000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8">+D24+D26</f>
        <v>0</v>
      </c>
      <c r="E23" s="14">
        <f t="shared" si="8"/>
        <v>0</v>
      </c>
      <c r="F23" s="83">
        <f>+C23+E23</f>
        <v>560000000</v>
      </c>
      <c r="G23" s="14">
        <f>+G24+G26</f>
        <v>36547197</v>
      </c>
      <c r="H23" s="14">
        <f>+G23+'JULIO 2019'!H23</f>
        <v>722633041</v>
      </c>
      <c r="I23" s="15">
        <f>+H23/F23</f>
        <v>1.290416144642857</v>
      </c>
      <c r="J23" s="12">
        <f t="shared" si="6"/>
        <v>-162633041</v>
      </c>
      <c r="K23" s="12">
        <f t="shared" si="8"/>
        <v>0</v>
      </c>
      <c r="L23" s="14">
        <f t="shared" si="2"/>
        <v>722633041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40">
        <v>0</v>
      </c>
      <c r="F24" s="84">
        <f t="shared" si="4"/>
        <v>460000000</v>
      </c>
      <c r="G24" s="107">
        <v>36547197</v>
      </c>
      <c r="H24" s="14">
        <f>+G24+'JULIO 2019'!H24</f>
        <v>447763688</v>
      </c>
      <c r="I24" s="22">
        <f>+H24/F24</f>
        <v>0.97339932173913046</v>
      </c>
      <c r="J24" s="38">
        <f t="shared" si="6"/>
        <v>12236312</v>
      </c>
      <c r="K24" s="39">
        <v>0</v>
      </c>
      <c r="L24" s="40">
        <f t="shared" si="2"/>
        <v>447763688</v>
      </c>
    </row>
    <row r="25" spans="1:16" hidden="1" x14ac:dyDescent="0.25">
      <c r="A25" s="46">
        <v>234</v>
      </c>
      <c r="B25" s="36" t="s">
        <v>38</v>
      </c>
      <c r="C25" s="38">
        <v>0</v>
      </c>
      <c r="D25" s="38">
        <v>0</v>
      </c>
      <c r="E25" s="40">
        <v>0</v>
      </c>
      <c r="F25" s="84">
        <f t="shared" si="4"/>
        <v>0</v>
      </c>
      <c r="G25" s="40">
        <v>0</v>
      </c>
      <c r="H25" s="14">
        <f>+G25+'JULIO 2019'!H25</f>
        <v>0</v>
      </c>
      <c r="I25" s="22">
        <v>0</v>
      </c>
      <c r="J25" s="38">
        <f t="shared" si="6"/>
        <v>0</v>
      </c>
      <c r="K25" s="39">
        <v>0</v>
      </c>
      <c r="L25" s="40">
        <f t="shared" si="2"/>
        <v>0</v>
      </c>
      <c r="P25" s="58"/>
    </row>
    <row r="26" spans="1:16" x14ac:dyDescent="0.25">
      <c r="A26" s="71">
        <v>32309</v>
      </c>
      <c r="B26" s="23" t="s">
        <v>33</v>
      </c>
      <c r="C26" s="24">
        <v>100000000</v>
      </c>
      <c r="D26" s="24">
        <v>0</v>
      </c>
      <c r="E26" s="26">
        <f t="shared" si="3"/>
        <v>0</v>
      </c>
      <c r="F26" s="89">
        <f t="shared" si="4"/>
        <v>100000000</v>
      </c>
      <c r="G26" s="26">
        <v>0</v>
      </c>
      <c r="H26" s="14">
        <f>+G26+'JULIO 2019'!H26</f>
        <v>274869353</v>
      </c>
      <c r="I26" s="22">
        <f>+H26/F26</f>
        <v>2.7486935300000002</v>
      </c>
      <c r="J26" s="24">
        <f t="shared" si="6"/>
        <v>-174869353</v>
      </c>
      <c r="K26" s="25">
        <v>0</v>
      </c>
      <c r="L26" s="26">
        <f t="shared" si="2"/>
        <v>274869353</v>
      </c>
      <c r="P26" s="32"/>
    </row>
    <row r="27" spans="1:16" x14ac:dyDescent="0.25">
      <c r="A27" s="127" t="s">
        <v>24</v>
      </c>
      <c r="B27" s="128"/>
      <c r="C27" s="27">
        <f t="shared" ref="C27" si="9">+C8+C9</f>
        <v>150877495000</v>
      </c>
      <c r="D27" s="27">
        <f>+D8+D16</f>
        <v>0</v>
      </c>
      <c r="E27" s="27">
        <f>+E8+E16</f>
        <v>-5280851727</v>
      </c>
      <c r="F27" s="27">
        <f>+F8+F9</f>
        <v>145596643273</v>
      </c>
      <c r="G27" s="28">
        <f>+G8+G9</f>
        <v>11880465507</v>
      </c>
      <c r="H27" s="27">
        <f>+H8+H9</f>
        <v>65723553688</v>
      </c>
      <c r="I27" s="29">
        <f>+H27/F27</f>
        <v>0.45140844054189833</v>
      </c>
      <c r="J27" s="27">
        <f>+F27-H27</f>
        <v>79873089585</v>
      </c>
      <c r="K27" s="27">
        <f>+K8+K9</f>
        <v>0</v>
      </c>
      <c r="L27" s="27">
        <f>+L8+L9</f>
        <v>65723553688</v>
      </c>
      <c r="P27" s="33"/>
    </row>
    <row r="28" spans="1:16" x14ac:dyDescent="0.25">
      <c r="H28" s="30"/>
    </row>
    <row r="29" spans="1:16" x14ac:dyDescent="0.25">
      <c r="G29" s="31"/>
      <c r="H29" s="32"/>
      <c r="I29" s="53"/>
      <c r="L29" s="31"/>
      <c r="P29" s="58"/>
    </row>
    <row r="30" spans="1:16" x14ac:dyDescent="0.25">
      <c r="G30" s="31"/>
      <c r="J30" s="31"/>
    </row>
    <row r="31" spans="1:16" x14ac:dyDescent="0.25">
      <c r="D31" s="31"/>
      <c r="E31" s="31"/>
      <c r="F31" s="31"/>
      <c r="G31" s="31"/>
      <c r="J31" s="31"/>
    </row>
    <row r="32" spans="1:16" x14ac:dyDescent="0.25">
      <c r="F32" s="33"/>
      <c r="G32" s="31"/>
      <c r="H32" s="31"/>
    </row>
    <row r="33" spans="1:12" x14ac:dyDescent="0.25">
      <c r="F33" s="31"/>
    </row>
    <row r="34" spans="1:12" x14ac:dyDescent="0.25">
      <c r="A34" s="54"/>
      <c r="B34" s="115" t="s">
        <v>43</v>
      </c>
      <c r="C34" s="54"/>
      <c r="D34" s="132" t="s">
        <v>36</v>
      </c>
      <c r="E34" s="132"/>
      <c r="F34" s="54"/>
      <c r="G34" s="132" t="s">
        <v>39</v>
      </c>
      <c r="H34" s="132"/>
      <c r="I34" s="132"/>
      <c r="J34" s="134" t="s">
        <v>44</v>
      </c>
      <c r="K34" s="134"/>
      <c r="L34" s="134"/>
    </row>
    <row r="35" spans="1:12" x14ac:dyDescent="0.25">
      <c r="B35" s="116" t="s">
        <v>45</v>
      </c>
      <c r="D35" s="133" t="s">
        <v>40</v>
      </c>
      <c r="E35" s="133"/>
      <c r="G35" s="135" t="s">
        <v>48</v>
      </c>
      <c r="H35" s="135"/>
      <c r="I35" s="135"/>
      <c r="J35" s="133" t="s">
        <v>46</v>
      </c>
      <c r="K35" s="133"/>
      <c r="L35" s="133"/>
    </row>
    <row r="36" spans="1:12" x14ac:dyDescent="0.25">
      <c r="G36" s="31"/>
    </row>
    <row r="37" spans="1:12" x14ac:dyDescent="0.25">
      <c r="G37" s="31"/>
      <c r="H37" s="31"/>
    </row>
    <row r="38" spans="1:12" x14ac:dyDescent="0.25">
      <c r="F38" s="32"/>
      <c r="G38" s="31"/>
    </row>
    <row r="39" spans="1:12" x14ac:dyDescent="0.25">
      <c r="F39" s="32"/>
      <c r="G39" s="31"/>
      <c r="H39" s="90"/>
    </row>
    <row r="40" spans="1:12" x14ac:dyDescent="0.25">
      <c r="F40" s="32"/>
      <c r="G40" s="31"/>
      <c r="H40" s="90"/>
      <c r="I40" s="31"/>
      <c r="J40" s="31"/>
    </row>
    <row r="41" spans="1:12" x14ac:dyDescent="0.25">
      <c r="G41" s="31"/>
      <c r="H41" s="90"/>
      <c r="I41" s="31"/>
      <c r="J41" s="31"/>
    </row>
    <row r="42" spans="1:12" x14ac:dyDescent="0.25">
      <c r="F42" s="34"/>
      <c r="H42" s="90"/>
      <c r="I42" s="31"/>
      <c r="J42" s="31"/>
    </row>
    <row r="43" spans="1:12" x14ac:dyDescent="0.25">
      <c r="F43" s="34"/>
      <c r="H43" s="90"/>
    </row>
    <row r="44" spans="1:12" x14ac:dyDescent="0.25">
      <c r="F44" s="35"/>
      <c r="H44" s="90"/>
    </row>
    <row r="45" spans="1:12" x14ac:dyDescent="0.25">
      <c r="H45" s="90"/>
    </row>
    <row r="46" spans="1:12" x14ac:dyDescent="0.25">
      <c r="F46" s="35"/>
      <c r="H46" s="90"/>
    </row>
    <row r="47" spans="1:12" x14ac:dyDescent="0.25">
      <c r="H47" s="90"/>
      <c r="I47" s="31"/>
      <c r="J47" s="31"/>
    </row>
    <row r="48" spans="1:12" x14ac:dyDescent="0.25">
      <c r="H48" s="90"/>
    </row>
    <row r="49" spans="8:10" x14ac:dyDescent="0.25">
      <c r="H49" s="90"/>
    </row>
    <row r="50" spans="8:10" x14ac:dyDescent="0.25">
      <c r="H50" s="90"/>
    </row>
    <row r="51" spans="8:10" x14ac:dyDescent="0.25">
      <c r="H51" s="90"/>
    </row>
    <row r="52" spans="8:10" x14ac:dyDescent="0.25">
      <c r="H52" s="90"/>
    </row>
    <row r="53" spans="8:10" x14ac:dyDescent="0.25">
      <c r="H53" s="90"/>
    </row>
    <row r="54" spans="8:10" x14ac:dyDescent="0.25">
      <c r="H54" s="90"/>
    </row>
    <row r="55" spans="8:10" x14ac:dyDescent="0.25">
      <c r="H55" s="90"/>
      <c r="I55" s="31"/>
      <c r="J55" s="31"/>
    </row>
    <row r="56" spans="8:10" x14ac:dyDescent="0.25">
      <c r="H56" s="90"/>
    </row>
    <row r="57" spans="8:10" x14ac:dyDescent="0.25">
      <c r="H57" s="90"/>
      <c r="I57" s="31"/>
      <c r="J57" s="31"/>
    </row>
  </sheetData>
  <mergeCells count="15">
    <mergeCell ref="A27:B27"/>
    <mergeCell ref="A1:L1"/>
    <mergeCell ref="A2:L2"/>
    <mergeCell ref="A6:B6"/>
    <mergeCell ref="C6:C7"/>
    <mergeCell ref="D6:E6"/>
    <mergeCell ref="F6:F7"/>
    <mergeCell ref="G6:H6"/>
    <mergeCell ref="I6:L6"/>
    <mergeCell ref="D34:E34"/>
    <mergeCell ref="G34:I34"/>
    <mergeCell ref="J34:L34"/>
    <mergeCell ref="D35:E35"/>
    <mergeCell ref="G35:I35"/>
    <mergeCell ref="J35:L35"/>
  </mergeCells>
  <pageMargins left="1.299212598425197" right="0.70866141732283472" top="0.74803149606299213" bottom="0.74803149606299213" header="0.31496062992125984" footer="0.31496062992125984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ejecucion ingresos ENERO 19</vt:lpstr>
      <vt:lpstr>ejecucion ingresos FEBRER 1 (2</vt:lpstr>
      <vt:lpstr>MARZO 2019</vt:lpstr>
      <vt:lpstr>ABRIL 2019</vt:lpstr>
      <vt:lpstr>MAYO 2019</vt:lpstr>
      <vt:lpstr>JUNIO 2019</vt:lpstr>
      <vt:lpstr>JULIO 2019</vt:lpstr>
      <vt:lpstr>AGOSTO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hguzmano</dc:creator>
  <cp:lastModifiedBy>Adaulfo Alfonso Avila Fuentes</cp:lastModifiedBy>
  <cp:lastPrinted>2019-09-05T20:39:15Z</cp:lastPrinted>
  <dcterms:created xsi:type="dcterms:W3CDTF">2016-11-16T13:24:50Z</dcterms:created>
  <dcterms:modified xsi:type="dcterms:W3CDTF">2019-09-06T16:15:29Z</dcterms:modified>
</cp:coreProperties>
</file>