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0C4347D0-7061-456B-A682-6B179E61CCD3}" xr6:coauthVersionLast="36" xr6:coauthVersionMax="47" xr10:uidLastSave="{00000000-0000-0000-0000-000000000000}"/>
  <bookViews>
    <workbookView xWindow="0" yWindow="0" windowWidth="28800" windowHeight="11505"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_FilterDatabase" localSheetId="2" hidden="1">'Mapa final'!$A$6:$BS$47</definedName>
  </definedNames>
  <calcPr calcId="191029"/>
  <pivotCaches>
    <pivotCache cacheId="0" r:id="rId10"/>
  </pivotCaches>
</workbook>
</file>

<file path=xl/calcChain.xml><?xml version="1.0" encoding="utf-8"?>
<calcChain xmlns="http://schemas.openxmlformats.org/spreadsheetml/2006/main">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W175" i="19" l="1"/>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215" i="19" l="1"/>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X83" i="19" l="1"/>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K29" i="1" l="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29" i="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W115" i="19" l="1"/>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W196" i="19" l="1"/>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104" i="19" l="1"/>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A10" i="1"/>
  <c r="X96" i="19" l="1"/>
  <c r="X140" i="19"/>
  <c r="X184" i="19"/>
  <c r="X8" i="19"/>
  <c r="U184" i="19"/>
  <c r="U52" i="19"/>
  <c r="X52" i="19"/>
  <c r="U96" i="19"/>
  <c r="U8" i="19"/>
  <c r="U140" i="19"/>
  <c r="R8" i="19"/>
  <c r="R52" i="19"/>
  <c r="O96" i="19"/>
  <c r="L140" i="19"/>
  <c r="R184" i="19"/>
  <c r="R140" i="19"/>
  <c r="O184" i="19"/>
  <c r="O140" i="19"/>
  <c r="L184" i="19"/>
  <c r="R96" i="19"/>
  <c r="O8" i="19"/>
  <c r="L96" i="19"/>
  <c r="L52" i="19"/>
  <c r="L8" i="19"/>
  <c r="O52" i="19"/>
  <c r="A13" i="1"/>
  <c r="A16" i="1" s="1"/>
  <c r="A20" i="1" s="1"/>
  <c r="K41" i="1" l="1"/>
  <c r="K44" i="1"/>
  <c r="L41" i="1" l="1"/>
  <c r="L44" i="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F221" i="13" l="1"/>
  <c r="F220" i="13"/>
  <c r="F219" i="13"/>
  <c r="F218" i="13"/>
  <c r="F217" i="13"/>
  <c r="F216" i="13"/>
  <c r="F215" i="13"/>
  <c r="F214" i="13"/>
  <c r="F213" i="13"/>
  <c r="F212" i="13"/>
  <c r="F211" i="13"/>
  <c r="F210" i="13"/>
  <c r="K38" i="1" l="1"/>
  <c r="K35" i="1"/>
  <c r="K32" i="1"/>
  <c r="K26" i="1"/>
  <c r="K23" i="1"/>
  <c r="K20" i="1"/>
  <c r="K16" i="1"/>
  <c r="K13" i="1"/>
  <c r="K10" i="1"/>
  <c r="L38" i="1" l="1"/>
  <c r="L35" i="1"/>
  <c r="L32" i="1"/>
  <c r="L26" i="1"/>
  <c r="L23" i="1"/>
  <c r="L20" i="1"/>
  <c r="L16" i="1"/>
  <c r="L13" i="1"/>
  <c r="L10"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W70" i="19" l="1"/>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L7"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B223" i="13"/>
  <c r="B222" i="13"/>
  <c r="H210" i="13" l="1"/>
  <c r="N29" i="1"/>
  <c r="O29" i="1" s="1"/>
  <c r="N38" i="1"/>
  <c r="O38" i="1" s="1"/>
  <c r="N32" i="1"/>
  <c r="O32" i="1" s="1"/>
  <c r="N20" i="1"/>
  <c r="O20" i="1" s="1"/>
  <c r="N35" i="1"/>
  <c r="O35" i="1" s="1"/>
  <c r="N41" i="1"/>
  <c r="O41" i="1" s="1"/>
  <c r="N26" i="1"/>
  <c r="O26" i="1" s="1"/>
  <c r="N10" i="1"/>
  <c r="O10" i="1" s="1"/>
  <c r="N16" i="1"/>
  <c r="O16" i="1" s="1"/>
  <c r="N44" i="1"/>
  <c r="O44" i="1" s="1"/>
  <c r="N23" i="1"/>
  <c r="O23" i="1" s="1"/>
  <c r="N13" i="1"/>
  <c r="O13" i="1" s="1"/>
  <c r="N7" i="1"/>
  <c r="O7" i="1" s="1"/>
  <c r="AT92" i="18" l="1"/>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29" i="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Q29" i="1"/>
  <c r="J6" i="18"/>
  <c r="Q7" i="1"/>
  <c r="P7" i="1"/>
  <c r="P23" i="1"/>
  <c r="Q23" i="1"/>
  <c r="Q44" i="1"/>
  <c r="P44" i="1"/>
  <c r="P41" i="1"/>
  <c r="Q41" i="1"/>
  <c r="Q16" i="1"/>
  <c r="P16" i="1"/>
  <c r="Q38" i="1"/>
  <c r="P38" i="1"/>
  <c r="L6" i="18"/>
  <c r="P13" i="1"/>
  <c r="Q13" i="1"/>
  <c r="P35" i="1"/>
  <c r="Q35" i="1"/>
  <c r="P10" i="1"/>
  <c r="Q10" i="1"/>
  <c r="P20" i="1"/>
  <c r="Q20" i="1"/>
  <c r="P26" i="1"/>
  <c r="Q26" i="1"/>
  <c r="P32" i="1"/>
  <c r="Q32"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J7" i="19"/>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K6" i="19"/>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23" i="1" l="1"/>
  <c r="AD66" i="18"/>
  <c r="AF84" i="18" l="1"/>
  <c r="AH66" i="18" l="1"/>
  <c r="AT48" i="18" l="1"/>
  <c r="A26" i="1"/>
  <c r="AV48" i="18" l="1"/>
  <c r="A29" i="1"/>
  <c r="AD32" i="18" l="1"/>
  <c r="V50" i="18" l="1"/>
  <c r="X50" i="18" l="1"/>
  <c r="Z50" i="18" l="1"/>
  <c r="AL50" i="18" l="1"/>
  <c r="J88" i="18" l="1"/>
  <c r="AP34" i="18" l="1"/>
  <c r="N70" i="18" l="1"/>
  <c r="A32" i="1" l="1"/>
  <c r="Z70" i="18"/>
  <c r="A35" i="1" l="1"/>
  <c r="AL70" i="18"/>
  <c r="AN54" i="18" l="1"/>
  <c r="AF72" i="18" l="1"/>
  <c r="AH72" i="18" l="1"/>
  <c r="AJ54" i="18" l="1"/>
  <c r="AL54" i="18" l="1"/>
  <c r="AN56" i="18" l="1"/>
  <c r="A38" i="1" l="1"/>
  <c r="AF38" i="18"/>
  <c r="AH56" i="18" l="1"/>
  <c r="AT56" i="18" l="1"/>
  <c r="A41" i="1"/>
  <c r="AV56" i="18" l="1"/>
  <c r="AN76" i="18" l="1"/>
  <c r="A44" i="1" l="1"/>
  <c r="AF76" i="18"/>
</calcChain>
</file>

<file path=xl/sharedStrings.xml><?xml version="1.0" encoding="utf-8"?>
<sst xmlns="http://schemas.openxmlformats.org/spreadsheetml/2006/main" count="391" uniqueCount="274">
  <si>
    <t xml:space="preserve">Referencia </t>
  </si>
  <si>
    <t>Descripción del Riesgo</t>
  </si>
  <si>
    <t>Impacto</t>
  </si>
  <si>
    <t>Causa Inmediata</t>
  </si>
  <si>
    <t>Probabilidad</t>
  </si>
  <si>
    <t>%</t>
  </si>
  <si>
    <t>Alta</t>
  </si>
  <si>
    <t>Mayor</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</si>
  <si>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</si>
  <si>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</si>
  <si>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</si>
  <si>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</si>
  <si>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</si>
  <si>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</si>
  <si>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</si>
  <si>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</si>
  <si>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</si>
  <si>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</si>
  <si>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</si>
  <si>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</si>
  <si>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</si>
  <si>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</si>
  <si>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</si>
  <si>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</si>
  <si>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</si>
  <si>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</si>
  <si>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</si>
  <si>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</si>
  <si>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</si>
  <si>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</si>
  <si>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</si>
  <si>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Estado</t>
  </si>
  <si>
    <t>Finalizado</t>
  </si>
  <si>
    <t>En curso</t>
  </si>
  <si>
    <t>Causa Raíz</t>
  </si>
  <si>
    <t>Impacto 
Inherente</t>
  </si>
  <si>
    <t>Zona de Riesgo Inherente</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</si>
  <si>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</si>
  <si>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</si>
  <si>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</si>
  <si>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</si>
  <si>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</si>
  <si>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</si>
  <si>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</si>
  <si>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</si>
  <si>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</si>
  <si>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</si>
  <si>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</si>
  <si>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</si>
  <si>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</si>
  <si>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</si>
  <si>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</si>
  <si>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</si>
  <si>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</si>
  <si>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</si>
  <si>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</si>
  <si>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</si>
  <si>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</si>
  <si>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</si>
  <si>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</si>
  <si>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</si>
  <si>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</si>
  <si>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</si>
  <si>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</si>
  <si>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</si>
  <si>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</si>
  <si>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</si>
  <si>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</si>
  <si>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</si>
  <si>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</si>
  <si>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</si>
  <si>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</si>
  <si>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</si>
  <si>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</si>
  <si>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</si>
  <si>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</si>
  <si>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</si>
  <si>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</si>
  <si>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</si>
  <si>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</si>
  <si>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</si>
  <si>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</si>
  <si>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</si>
  <si>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</si>
  <si>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</si>
  <si>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</si>
  <si>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</si>
  <si>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</si>
  <si>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</si>
  <si>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</si>
  <si>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</si>
  <si>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</si>
  <si>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</si>
  <si>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</si>
  <si>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</si>
  <si>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</si>
  <si>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</si>
  <si>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</si>
  <si>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</si>
  <si>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</si>
  <si>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</si>
  <si>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</si>
  <si>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</si>
  <si>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</si>
  <si>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</si>
  <si>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</si>
  <si>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</si>
  <si>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</si>
  <si>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</si>
  <si>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</si>
  <si>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</si>
  <si>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</si>
  <si>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</si>
  <si>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</si>
  <si>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</si>
  <si>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</si>
  <si>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</si>
  <si>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Identificación del riesgo</t>
  </si>
  <si>
    <t>Análisis del riesgo inherente</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</si>
  <si>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</si>
  <si>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</si>
  <si>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</si>
  <si>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</si>
  <si>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</si>
  <si>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</si>
  <si>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</si>
  <si>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</si>
  <si>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</si>
  <si>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</si>
  <si>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</si>
  <si>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</si>
  <si>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</si>
  <si>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</si>
  <si>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</si>
  <si>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</si>
  <si>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</si>
  <si>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</si>
  <si>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</si>
  <si>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</si>
  <si>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</si>
  <si>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</si>
  <si>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</si>
  <si>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</si>
  <si>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</si>
  <si>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</si>
  <si>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</si>
  <si>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</si>
  <si>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</si>
  <si>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</si>
  <si>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</si>
  <si>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</si>
  <si>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</si>
  <si>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</si>
  <si>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</si>
  <si>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</si>
  <si>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</si>
  <si>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</si>
  <si>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</si>
  <si>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</si>
  <si>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</si>
  <si>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</si>
  <si>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</si>
  <si>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</si>
  <si>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</si>
  <si>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</si>
  <si>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</si>
  <si>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</si>
  <si>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</si>
  <si>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</si>
  <si>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</si>
  <si>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</si>
  <si>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</si>
  <si>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</si>
  <si>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</si>
  <si>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</si>
  <si>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</si>
  <si>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</si>
  <si>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</si>
  <si>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</si>
  <si>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</si>
  <si>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Desconocimiento en el adecuado manejo de la información confidencial.</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</si>
  <si>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</si>
  <si>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</si>
  <si>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</si>
  <si>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</si>
  <si>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</si>
  <si>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</si>
  <si>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</si>
  <si>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</si>
  <si>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</si>
  <si>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</si>
  <si>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</si>
  <si>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</si>
  <si>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</si>
  <si>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</si>
  <si>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Bajos niveles de agregación de valor para mejorar las operaciones en los procesos de gobierno, riesgos y control.</t>
  </si>
  <si>
    <t>Concentración de poder.</t>
  </si>
  <si>
    <t>Excesiva discrecionalidad.</t>
  </si>
  <si>
    <t xml:space="preserve">Manipulación indebida de documentos precontractuales. </t>
  </si>
  <si>
    <t>Alteración de la información financiera.</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</si>
  <si>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</si>
  <si>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</si>
  <si>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</si>
  <si>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</si>
  <si>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</si>
  <si>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</si>
  <si>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</si>
  <si>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</si>
  <si>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</si>
  <si>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</si>
  <si>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</si>
  <si>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</si>
  <si>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</si>
  <si>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</si>
  <si>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Debilidad en la aplicación de controles a las operaciones financieras.</t>
  </si>
  <si>
    <t>Posibilidad de que, por acción u omisión, se use el poder para manipular de manera indebida los procesos judiciales para favorecer un interés particular.</t>
  </si>
  <si>
    <t>Posibilidad de que por acción, omisión o abuso de poder, se profieran decisiones a favor o en contra de los sujetos procesales en beneficio propio o de terceros.</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</si>
  <si>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</si>
  <si>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</si>
  <si>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</si>
  <si>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</si>
  <si>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</si>
  <si>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</si>
  <si>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</si>
  <si>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</si>
  <si>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</si>
  <si>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</si>
  <si>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</si>
  <si>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</si>
  <si>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</si>
  <si>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</si>
  <si>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</si>
  <si>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</si>
  <si>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</si>
  <si>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</si>
  <si>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</si>
  <si>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</si>
  <si>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</si>
  <si>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</si>
  <si>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</si>
  <si>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</si>
  <si>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</si>
  <si>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</si>
  <si>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</si>
  <si>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</si>
  <si>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</si>
  <si>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</si>
  <si>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Amiguismo Fenecimiento o recepción de dádivas, Incumplimiento del código de ética.</t>
  </si>
  <si>
    <t>Posibilidad de que, por acción u omisión, se use el poder para la destinación de Recursos Públicos de forma indebida en favor de un privado o tercero.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</si>
  <si>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</si>
  <si>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</si>
  <si>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</si>
  <si>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</si>
  <si>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</si>
  <si>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</si>
  <si>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</si>
  <si>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</si>
  <si>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</si>
  <si>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</si>
  <si>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</si>
  <si>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</si>
  <si>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</si>
  <si>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</si>
  <si>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 Desconocimiento en el tratamiento de la información sensible de la Renobo.
- Conflicto de intereses.</t>
  </si>
  <si>
    <r>
      <t>Posibilidad de que por acción u omisión se favorezca a un tercero, con las condiciones o requisitos exigidos para su participación en los procesos de comercialización</t>
    </r>
    <r>
      <rPr>
        <sz val="10"/>
        <color rgb="FFFF0000"/>
        <rFont val="Arial Narrow"/>
        <family val="2"/>
      </rPr>
      <t>.</t>
    </r>
  </si>
  <si>
    <t>Posibilidad de que por acción u omisión, haya afectación reputacional por ocultamiento o manipulación de información por parte de quien desarrolla el trabajo de auditoría, para favorecimiento propio o de un tercero.</t>
  </si>
  <si>
    <t>Amiguismo.</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</si>
  <si>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</si>
  <si>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</si>
  <si>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Fecha:</t>
  </si>
  <si>
    <t xml:space="preserve">Versión: </t>
  </si>
  <si>
    <t>Cambios realizados:</t>
  </si>
  <si>
    <t>Mapa Riesgos Institucional Empresa de Renovación y Desarrollo Urbano de Bogotá - 2025</t>
  </si>
  <si>
    <t>Versión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</si>
</sst>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
      <patternFill patternType="solid">
        <fgColor theme="0" tint="-0.14999847407452621"/>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s>
  <cellStyleXfs count="4">
    <xf numFmtId="0" fontId="0" fillId="0" borderId="0"/>
    <xf numFmtId="0" fontId="45" fillId="0" borderId="0"/>
    <xf numFmtId="0" fontId="46" fillId="0" borderId="0"/>
    <xf numFmtId="0" fontId="5" fillId="0" borderId="0"/>
  </cellStyleXfs>
  <cellXfs count="41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3" fillId="0" borderId="0" xfId="0" applyFont="1"/>
    <xf numFmtId="0" fontId="1"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0" fillId="3" borderId="0" xfId="0" applyFill="1"/>
    <xf numFmtId="0" fontId="47" fillId="3" borderId="43" xfId="1" applyFont="1" applyFill="1" applyBorder="1"/>
    <xf numFmtId="0" fontId="47" fillId="3" borderId="44" xfId="1" applyFont="1" applyFill="1" applyBorder="1"/>
    <xf numFmtId="0" fontId="47" fillId="3" borderId="45" xfId="1"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9" fontId="35" fillId="3" borderId="35" xfId="0" applyNumberFormat="1"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6" fillId="3" borderId="25" xfId="0" applyFont="1" applyFill="1" applyBorder="1" applyAlignment="1">
      <alignment horizontal="justify" vertical="center" wrapText="1" readingOrder="1"/>
    </xf>
    <xf numFmtId="9" fontId="35" fillId="3" borderId="30" xfId="0" applyNumberFormat="1"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0" fontId="36" fillId="3" borderId="33" xfId="0" applyFont="1" applyFill="1" applyBorder="1" applyAlignment="1">
      <alignment horizontal="center" vertical="center" wrapText="1" readingOrder="1"/>
    </xf>
    <xf numFmtId="0" fontId="44" fillId="3" borderId="0" xfId="0" applyFont="1" applyFill="1"/>
    <xf numFmtId="0" fontId="35" fillId="15" borderId="37" xfId="0" applyFont="1" applyFill="1" applyBorder="1" applyAlignment="1">
      <alignment horizontal="center" vertical="center" wrapText="1" readingOrder="1"/>
    </xf>
    <xf numFmtId="0" fontId="35" fillId="15" borderId="38"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1"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1" applyFont="1" applyFill="1"/>
    <xf numFmtId="0" fontId="47" fillId="3" borderId="15" xfId="1" applyFont="1" applyFill="1" applyBorder="1"/>
    <xf numFmtId="0" fontId="47" fillId="3" borderId="16" xfId="1" applyFont="1" applyFill="1" applyBorder="1"/>
    <xf numFmtId="0" fontId="47" fillId="3" borderId="18" xfId="1" applyFont="1" applyFill="1" applyBorder="1"/>
    <xf numFmtId="0" fontId="47" fillId="3" borderId="17" xfId="1" applyFont="1" applyFill="1" applyBorder="1"/>
    <xf numFmtId="0" fontId="51" fillId="3" borderId="0" xfId="1" applyFont="1" applyFill="1" applyAlignment="1">
      <alignment horizontal="left" vertical="center" wrapText="1"/>
    </xf>
    <xf numFmtId="0" fontId="47" fillId="3" borderId="0" xfId="1" applyFont="1" applyFill="1" applyAlignment="1">
      <alignment horizontal="left" vertical="center" wrapText="1"/>
    </xf>
    <xf numFmtId="0" fontId="47" fillId="3" borderId="0" xfId="1" quotePrefix="1" applyFont="1" applyFill="1" applyAlignment="1">
      <alignment horizontal="left" vertical="center" wrapText="1"/>
    </xf>
    <xf numFmtId="0" fontId="49" fillId="3" borderId="14" xfId="1" quotePrefix="1" applyFont="1" applyFill="1" applyBorder="1" applyAlignment="1">
      <alignment horizontal="left" vertical="top" wrapText="1"/>
    </xf>
    <xf numFmtId="0" fontId="50" fillId="3" borderId="0" xfId="1" quotePrefix="1" applyFont="1" applyFill="1" applyAlignment="1">
      <alignment horizontal="left" vertical="top" wrapText="1"/>
    </xf>
    <xf numFmtId="0" fontId="50" fillId="3" borderId="15" xfId="1" quotePrefix="1" applyFont="1" applyFill="1" applyBorder="1" applyAlignment="1">
      <alignment horizontal="left" vertical="top" wrapText="1"/>
    </xf>
    <xf numFmtId="0" fontId="1" fillId="0" borderId="6" xfId="0" applyFont="1" applyBorder="1" applyAlignment="1">
      <alignment horizontal="center"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6" fillId="0" borderId="0" xfId="0" applyFont="1" applyAlignment="1">
      <alignment vertical="center"/>
    </xf>
    <xf numFmtId="0" fontId="4" fillId="0" borderId="0" xfId="0" applyFont="1" applyAlignment="1">
      <alignment horizontal="center" vertical="center"/>
    </xf>
    <xf numFmtId="0" fontId="18" fillId="12" borderId="12" xfId="0" applyFont="1" applyFill="1" applyBorder="1" applyAlignment="1" applyProtection="1">
      <alignment horizontal="center" vertical="center" wrapText="1" readingOrder="1"/>
      <protection hidden="1"/>
    </xf>
    <xf numFmtId="0" fontId="18" fillId="12" borderId="19"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vertical="center" wrapText="1" readingOrder="1"/>
      <protection hidden="1"/>
    </xf>
    <xf numFmtId="0" fontId="18" fillId="13" borderId="12" xfId="0" applyFont="1" applyFill="1" applyBorder="1" applyAlignment="1" applyProtection="1">
      <alignment horizontal="center" vertical="center" wrapText="1" readingOrder="1"/>
      <protection hidden="1"/>
    </xf>
    <xf numFmtId="0" fontId="18" fillId="13" borderId="19" xfId="0" applyFont="1" applyFill="1" applyBorder="1" applyAlignment="1" applyProtection="1">
      <alignment horizontal="center" vertical="center" wrapText="1" readingOrder="1"/>
      <protection hidden="1"/>
    </xf>
    <xf numFmtId="0" fontId="18" fillId="13" borderId="13" xfId="0" applyFont="1" applyFill="1" applyBorder="1" applyAlignment="1" applyProtection="1">
      <alignment horizontal="center" vertical="center" wrapText="1" readingOrder="1"/>
      <protection hidden="1"/>
    </xf>
    <xf numFmtId="0" fontId="18" fillId="13" borderId="14" xfId="0" applyFont="1" applyFill="1" applyBorder="1" applyAlignment="1" applyProtection="1">
      <alignment horizontal="center" vertical="center" wrapText="1" readingOrder="1"/>
      <protection hidden="1"/>
    </xf>
    <xf numFmtId="0" fontId="18" fillId="13" borderId="15" xfId="0" applyFont="1" applyFill="1" applyBorder="1" applyAlignment="1" applyProtection="1">
      <alignment horizontal="center" vertical="center" wrapText="1" readingOrder="1"/>
      <protection hidden="1"/>
    </xf>
    <xf numFmtId="0" fontId="18" fillId="13" borderId="16" xfId="0" applyFont="1" applyFill="1" applyBorder="1" applyAlignment="1" applyProtection="1">
      <alignment horizontal="center" vertical="center" wrapText="1" readingOrder="1"/>
      <protection hidden="1"/>
    </xf>
    <xf numFmtId="0" fontId="18" fillId="13" borderId="18" xfId="0" applyFont="1" applyFill="1" applyBorder="1" applyAlignment="1" applyProtection="1">
      <alignment horizontal="center" vertical="center" wrapText="1" readingOrder="1"/>
      <protection hidden="1"/>
    </xf>
    <xf numFmtId="0" fontId="18" fillId="13" borderId="17" xfId="0" applyFont="1" applyFill="1" applyBorder="1" applyAlignment="1" applyProtection="1">
      <alignment horizontal="center" vertical="center" wrapText="1" readingOrder="1"/>
      <protection hidden="1"/>
    </xf>
    <xf numFmtId="0" fontId="18" fillId="5" borderId="12" xfId="0" applyFont="1" applyFill="1" applyBorder="1" applyAlignment="1" applyProtection="1">
      <alignment horizontal="center" vertical="center" wrapText="1" readingOrder="1"/>
      <protection hidden="1"/>
    </xf>
    <xf numFmtId="0" fontId="18" fillId="5" borderId="19" xfId="0" applyFont="1" applyFill="1" applyBorder="1" applyAlignment="1" applyProtection="1">
      <alignment horizontal="center" vertical="center" wrapText="1" readingOrder="1"/>
      <protection hidden="1"/>
    </xf>
    <xf numFmtId="0" fontId="18" fillId="5" borderId="13" xfId="0" applyFont="1" applyFill="1" applyBorder="1" applyAlignment="1" applyProtection="1">
      <alignment horizontal="center" vertical="center" wrapText="1" readingOrder="1"/>
      <protection hidden="1"/>
    </xf>
    <xf numFmtId="0" fontId="18" fillId="5" borderId="14" xfId="0" applyFont="1" applyFill="1" applyBorder="1" applyAlignment="1" applyProtection="1">
      <alignment horizontal="center" vertical="center" wrapText="1" readingOrder="1"/>
      <protection hidden="1"/>
    </xf>
    <xf numFmtId="0" fontId="18" fillId="5" borderId="15" xfId="0" applyFont="1" applyFill="1" applyBorder="1" applyAlignment="1" applyProtection="1">
      <alignment horizontal="center" vertical="center" wrapText="1" readingOrder="1"/>
      <protection hidden="1"/>
    </xf>
    <xf numFmtId="0" fontId="18" fillId="5" borderId="16" xfId="0" applyFont="1" applyFill="1" applyBorder="1" applyAlignment="1" applyProtection="1">
      <alignment horizontal="center" vertical="center" wrapText="1" readingOrder="1"/>
      <protection hidden="1"/>
    </xf>
    <xf numFmtId="0" fontId="18" fillId="5" borderId="18" xfId="0" applyFont="1" applyFill="1" applyBorder="1" applyAlignment="1" applyProtection="1">
      <alignment horizontal="center" vertical="center" wrapText="1" readingOrder="1"/>
      <protection hidden="1"/>
    </xf>
    <xf numFmtId="0" fontId="18" fillId="5"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vertical="center" wrapText="1" readingOrder="1"/>
      <protection hidden="1"/>
    </xf>
    <xf numFmtId="0" fontId="18" fillId="12" borderId="18" xfId="0" applyFont="1" applyFill="1" applyBorder="1" applyAlignment="1" applyProtection="1">
      <alignment horizontal="center" vertical="center" wrapText="1" readingOrder="1"/>
      <protection hidden="1"/>
    </xf>
    <xf numFmtId="0" fontId="18"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8" fillId="11" borderId="0" xfId="0" applyFont="1" applyFill="1" applyAlignment="1" applyProtection="1">
      <alignment horizontal="center" vertical="center" wrapText="1" readingOrder="1"/>
      <protection hidden="1"/>
    </xf>
    <xf numFmtId="0" fontId="18" fillId="12"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vertical="center" wrapText="1" readingOrder="1"/>
      <protection hidden="1"/>
    </xf>
    <xf numFmtId="0" fontId="18" fillId="5" borderId="0" xfId="0" applyFont="1" applyFill="1" applyAlignment="1" applyProtection="1">
      <alignment horizontal="center" vertical="center" wrapText="1" readingOrder="1"/>
      <protection hidden="1"/>
    </xf>
    <xf numFmtId="0" fontId="18" fillId="17" borderId="12" xfId="0" applyFont="1" applyFill="1" applyBorder="1" applyAlignment="1" applyProtection="1">
      <alignment horizontal="center" vertical="center" wrapText="1" readingOrder="1"/>
      <protection hidden="1"/>
    </xf>
    <xf numFmtId="0" fontId="18" fillId="17" borderId="19" xfId="0" applyFont="1" applyFill="1" applyBorder="1" applyAlignment="1" applyProtection="1">
      <alignment horizontal="center" vertical="center" wrapText="1" readingOrder="1"/>
      <protection hidden="1"/>
    </xf>
    <xf numFmtId="0" fontId="18" fillId="17" borderId="13" xfId="0" applyFont="1" applyFill="1" applyBorder="1" applyAlignment="1" applyProtection="1">
      <alignment horizontal="center" vertical="center" wrapText="1" readingOrder="1"/>
      <protection hidden="1"/>
    </xf>
    <xf numFmtId="0" fontId="18" fillId="17" borderId="14" xfId="0" applyFont="1" applyFill="1" applyBorder="1" applyAlignment="1" applyProtection="1">
      <alignment horizontal="center" vertical="center" wrapText="1" readingOrder="1"/>
      <protection hidden="1"/>
    </xf>
    <xf numFmtId="0" fontId="18" fillId="17" borderId="0" xfId="0" applyFont="1" applyFill="1" applyAlignment="1" applyProtection="1">
      <alignment horizontal="center" vertical="center" wrapText="1" readingOrder="1"/>
      <protection hidden="1"/>
    </xf>
    <xf numFmtId="0" fontId="18" fillId="17" borderId="15" xfId="0" applyFont="1" applyFill="1" applyBorder="1" applyAlignment="1" applyProtection="1">
      <alignment horizontal="center" vertical="center" wrapText="1" readingOrder="1"/>
      <protection hidden="1"/>
    </xf>
    <xf numFmtId="0" fontId="18" fillId="17" borderId="16" xfId="0" applyFont="1" applyFill="1" applyBorder="1" applyAlignment="1" applyProtection="1">
      <alignment horizontal="center" vertical="center" wrapText="1" readingOrder="1"/>
      <protection hidden="1"/>
    </xf>
    <xf numFmtId="0" fontId="18" fillId="17" borderId="18" xfId="0" applyFont="1" applyFill="1" applyBorder="1" applyAlignment="1" applyProtection="1">
      <alignment horizontal="center" vertical="center" wrapText="1" readingOrder="1"/>
      <protection hidden="1"/>
    </xf>
    <xf numFmtId="0" fontId="18" fillId="17" borderId="17" xfId="0" applyFont="1" applyFill="1" applyBorder="1" applyAlignment="1" applyProtection="1">
      <alignment horizontal="center" vertical="center" wrapText="1" readingOrder="1"/>
      <protection hidden="1"/>
    </xf>
    <xf numFmtId="0" fontId="4" fillId="18" borderId="0" xfId="0" applyFont="1" applyFill="1" applyAlignment="1">
      <alignment horizontal="center" vertical="center" wrapText="1"/>
    </xf>
    <xf numFmtId="0" fontId="4" fillId="18" borderId="0" xfId="0" applyFont="1" applyFill="1" applyAlignment="1">
      <alignment horizontal="center" vertical="center"/>
    </xf>
    <xf numFmtId="0" fontId="48" fillId="14" borderId="40" xfId="1" applyFont="1" applyFill="1" applyBorder="1" applyAlignment="1">
      <alignment horizontal="center" vertical="center" wrapText="1"/>
    </xf>
    <xf numFmtId="0" fontId="48" fillId="14" borderId="41" xfId="1" applyFont="1" applyFill="1" applyBorder="1" applyAlignment="1">
      <alignment horizontal="center" vertical="center" wrapText="1"/>
    </xf>
    <xf numFmtId="0" fontId="48" fillId="14" borderId="42" xfId="1" applyFont="1" applyFill="1" applyBorder="1" applyAlignment="1">
      <alignment horizontal="center" vertical="center" wrapText="1"/>
    </xf>
    <xf numFmtId="0" fontId="47" fillId="0" borderId="14" xfId="1" quotePrefix="1" applyFont="1" applyBorder="1" applyAlignment="1">
      <alignment horizontal="left" vertical="center" wrapText="1"/>
    </xf>
    <xf numFmtId="0" fontId="47" fillId="0" borderId="0" xfId="1" quotePrefix="1" applyFont="1" applyAlignment="1">
      <alignment horizontal="left" vertical="center" wrapText="1"/>
    </xf>
    <xf numFmtId="0" fontId="47" fillId="0" borderId="15" xfId="1" quotePrefix="1" applyFont="1" applyBorder="1" applyAlignment="1">
      <alignment horizontal="left" vertical="center" wrapText="1"/>
    </xf>
    <xf numFmtId="0" fontId="47" fillId="0" borderId="60" xfId="1" quotePrefix="1" applyFont="1" applyBorder="1" applyAlignment="1">
      <alignment horizontal="left" vertical="center" wrapText="1"/>
    </xf>
    <xf numFmtId="0" fontId="47" fillId="0" borderId="61" xfId="1" quotePrefix="1" applyFont="1" applyBorder="1" applyAlignment="1">
      <alignment horizontal="left" vertical="center" wrapText="1"/>
    </xf>
    <xf numFmtId="0" fontId="47" fillId="0" borderId="62" xfId="1" quotePrefix="1" applyFont="1" applyBorder="1" applyAlignment="1">
      <alignment horizontal="left" vertical="center" wrapText="1"/>
    </xf>
    <xf numFmtId="0" fontId="49" fillId="3" borderId="43" xfId="1" quotePrefix="1" applyFont="1" applyFill="1" applyBorder="1" applyAlignment="1">
      <alignment horizontal="left" vertical="top" wrapText="1"/>
    </xf>
    <xf numFmtId="0" fontId="50" fillId="3" borderId="44" xfId="1" quotePrefix="1" applyFont="1" applyFill="1" applyBorder="1" applyAlignment="1">
      <alignment horizontal="left" vertical="top" wrapText="1"/>
    </xf>
    <xf numFmtId="0" fontId="50" fillId="3" borderId="45" xfId="1" quotePrefix="1" applyFont="1" applyFill="1" applyBorder="1" applyAlignment="1">
      <alignment horizontal="left" vertical="top" wrapText="1"/>
    </xf>
    <xf numFmtId="0" fontId="47" fillId="0" borderId="14" xfId="1" quotePrefix="1" applyFont="1" applyBorder="1" applyAlignment="1">
      <alignment horizontal="left" vertical="top" wrapText="1"/>
    </xf>
    <xf numFmtId="0" fontId="47" fillId="0" borderId="0" xfId="1" quotePrefix="1" applyFont="1" applyAlignment="1">
      <alignment horizontal="left" vertical="top" wrapText="1"/>
    </xf>
    <xf numFmtId="0" fontId="47" fillId="0" borderId="15" xfId="1" quotePrefix="1" applyFont="1" applyBorder="1" applyAlignment="1">
      <alignment horizontal="left" vertical="top" wrapText="1"/>
    </xf>
    <xf numFmtId="0" fontId="52" fillId="14" borderId="46" xfId="2" applyFont="1" applyFill="1" applyBorder="1" applyAlignment="1">
      <alignment horizontal="center" vertical="center" wrapText="1"/>
    </xf>
    <xf numFmtId="0" fontId="52" fillId="14" borderId="47" xfId="2" applyFont="1" applyFill="1" applyBorder="1" applyAlignment="1">
      <alignment horizontal="center" vertical="center" wrapText="1"/>
    </xf>
    <xf numFmtId="0" fontId="52" fillId="14" borderId="48" xfId="1" applyFont="1" applyFill="1" applyBorder="1" applyAlignment="1">
      <alignment horizontal="center" vertical="center"/>
    </xf>
    <xf numFmtId="0" fontId="52" fillId="14" borderId="49" xfId="1" applyFont="1" applyFill="1" applyBorder="1" applyAlignment="1">
      <alignment horizontal="center" vertical="center"/>
    </xf>
    <xf numFmtId="0" fontId="2" fillId="3" borderId="60" xfId="1" quotePrefix="1" applyFont="1" applyFill="1" applyBorder="1" applyAlignment="1">
      <alignment horizontal="justify" vertical="center" wrapText="1"/>
    </xf>
    <xf numFmtId="0" fontId="2" fillId="3" borderId="61" xfId="1" quotePrefix="1" applyFont="1" applyFill="1" applyBorder="1" applyAlignment="1">
      <alignment horizontal="justify" vertical="center" wrapText="1"/>
    </xf>
    <xf numFmtId="0" fontId="2" fillId="3" borderId="62" xfId="1" quotePrefix="1" applyFont="1" applyFill="1" applyBorder="1" applyAlignment="1">
      <alignment horizontal="justify" vertical="center" wrapText="1"/>
    </xf>
    <xf numFmtId="0" fontId="52" fillId="3" borderId="50" xfId="2" applyFont="1" applyFill="1" applyBorder="1" applyAlignment="1">
      <alignment horizontal="left" vertical="top" wrapText="1" readingOrder="1"/>
    </xf>
    <xf numFmtId="0" fontId="52" fillId="3" borderId="51" xfId="2" applyFont="1" applyFill="1" applyBorder="1" applyAlignment="1">
      <alignment horizontal="left" vertical="top" wrapText="1" readingOrder="1"/>
    </xf>
    <xf numFmtId="0" fontId="53" fillId="3" borderId="52" xfId="1" applyFont="1" applyFill="1" applyBorder="1" applyAlignment="1">
      <alignment horizontal="justify" vertical="center" wrapText="1"/>
    </xf>
    <xf numFmtId="0" fontId="53" fillId="3" borderId="53" xfId="1" applyFont="1" applyFill="1" applyBorder="1" applyAlignment="1">
      <alignment horizontal="justify" vertical="center" wrapText="1"/>
    </xf>
    <xf numFmtId="0" fontId="52" fillId="3" borderId="54" xfId="0" applyFont="1" applyFill="1" applyBorder="1" applyAlignment="1">
      <alignment horizontal="left" vertical="center" wrapText="1"/>
    </xf>
    <xf numFmtId="0" fontId="52" fillId="3" borderId="55" xfId="0" applyFont="1" applyFill="1" applyBorder="1" applyAlignment="1">
      <alignment horizontal="left" vertical="center" wrapText="1"/>
    </xf>
    <xf numFmtId="0" fontId="53" fillId="3" borderId="56" xfId="1" applyFont="1" applyFill="1" applyBorder="1" applyAlignment="1">
      <alignment horizontal="justify" vertical="center" wrapText="1"/>
    </xf>
    <xf numFmtId="0" fontId="53" fillId="3" borderId="57" xfId="1" applyFont="1" applyFill="1" applyBorder="1" applyAlignment="1">
      <alignment horizontal="justify" vertical="center" wrapText="1"/>
    </xf>
    <xf numFmtId="0" fontId="47" fillId="3" borderId="14" xfId="1" applyFont="1" applyFill="1" applyBorder="1" applyAlignment="1">
      <alignment horizontal="left" vertical="top" wrapText="1"/>
    </xf>
    <xf numFmtId="0" fontId="47" fillId="3" borderId="0" xfId="1" applyFont="1" applyFill="1" applyAlignment="1">
      <alignment horizontal="left" vertical="top" wrapText="1"/>
    </xf>
    <xf numFmtId="0" fontId="47" fillId="3" borderId="15" xfId="1" applyFont="1" applyFill="1" applyBorder="1" applyAlignment="1">
      <alignment horizontal="left" vertical="top" wrapText="1"/>
    </xf>
    <xf numFmtId="0" fontId="52" fillId="3" borderId="63" xfId="0" applyFont="1" applyFill="1" applyBorder="1" applyAlignment="1">
      <alignment horizontal="left" vertical="center" wrapText="1"/>
    </xf>
    <xf numFmtId="0" fontId="52" fillId="3" borderId="64" xfId="0" applyFont="1" applyFill="1" applyBorder="1" applyAlignment="1">
      <alignment horizontal="left" vertical="center" wrapText="1"/>
    </xf>
    <xf numFmtId="0" fontId="52" fillId="3" borderId="65" xfId="0" applyFont="1" applyFill="1" applyBorder="1" applyAlignment="1">
      <alignment horizontal="left" vertical="center" wrapText="1"/>
    </xf>
    <xf numFmtId="0" fontId="52" fillId="3" borderId="66" xfId="0" applyFont="1" applyFill="1" applyBorder="1" applyAlignment="1">
      <alignment horizontal="left" vertical="center" wrapText="1"/>
    </xf>
    <xf numFmtId="0" fontId="53" fillId="3" borderId="58" xfId="0" applyFont="1" applyFill="1" applyBorder="1" applyAlignment="1">
      <alignment horizontal="justify" vertical="center" wrapText="1"/>
    </xf>
    <xf numFmtId="0" fontId="53" fillId="3" borderId="59" xfId="0" applyFont="1" applyFill="1" applyBorder="1" applyAlignment="1">
      <alignment horizontal="justify" vertical="center" wrapText="1"/>
    </xf>
    <xf numFmtId="0" fontId="41" fillId="0" borderId="67" xfId="0" applyFont="1" applyBorder="1" applyAlignment="1">
      <alignment horizontal="center" vertical="center" wrapText="1"/>
    </xf>
    <xf numFmtId="0" fontId="41" fillId="0" borderId="0" xfId="0" applyFont="1" applyAlignment="1">
      <alignment horizontal="center" vertical="center"/>
    </xf>
    <xf numFmtId="0" fontId="41" fillId="0" borderId="67" xfId="0" applyFont="1" applyBorder="1" applyAlignment="1">
      <alignment horizontal="center" vertical="center"/>
    </xf>
    <xf numFmtId="0" fontId="41" fillId="0" borderId="69" xfId="0" applyFont="1" applyBorder="1" applyAlignment="1">
      <alignment horizontal="center" vertical="center"/>
    </xf>
    <xf numFmtId="0" fontId="41" fillId="0" borderId="70" xfId="0" applyFont="1" applyBorder="1" applyAlignment="1">
      <alignment horizontal="center" vertical="center"/>
    </xf>
    <xf numFmtId="0" fontId="41" fillId="0" borderId="14" xfId="0" applyFont="1" applyBorder="1" applyAlignment="1">
      <alignment horizontal="center" vertical="center" wrapText="1"/>
    </xf>
    <xf numFmtId="0" fontId="41" fillId="0" borderId="14" xfId="0" applyFont="1" applyBorder="1" applyAlignment="1">
      <alignment horizontal="center" vertical="center"/>
    </xf>
    <xf numFmtId="0" fontId="41" fillId="0" borderId="71" xfId="0" applyFont="1" applyBorder="1" applyAlignment="1">
      <alignment horizontal="center" vertical="center"/>
    </xf>
    <xf numFmtId="0" fontId="41" fillId="0" borderId="0" xfId="0" applyFont="1" applyAlignment="1">
      <alignment horizontal="center" vertical="center" wrapText="1"/>
    </xf>
    <xf numFmtId="0" fontId="41" fillId="0" borderId="68" xfId="0" applyFont="1" applyBorder="1" applyAlignment="1">
      <alignment horizontal="center" vertical="center"/>
    </xf>
    <xf numFmtId="0" fontId="41" fillId="0" borderId="72" xfId="0" applyFont="1" applyBorder="1" applyAlignment="1">
      <alignment horizontal="center" vertical="center"/>
    </xf>
    <xf numFmtId="0" fontId="40" fillId="11" borderId="12"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0" fillId="12" borderId="12"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12" xfId="0" applyFont="1" applyFill="1" applyBorder="1" applyAlignment="1">
      <alignment horizontal="center" vertical="center" textRotation="90" wrapText="1" readingOrder="1"/>
    </xf>
    <xf numFmtId="0" fontId="17" fillId="10" borderId="19" xfId="0" applyFont="1" applyFill="1" applyBorder="1" applyAlignment="1">
      <alignment horizontal="center" vertical="center" textRotation="90" wrapText="1" readingOrder="1"/>
    </xf>
    <xf numFmtId="0" fontId="17" fillId="10" borderId="13" xfId="0" applyFont="1" applyFill="1" applyBorder="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17" fillId="10" borderId="16" xfId="0" applyFont="1" applyFill="1" applyBorder="1" applyAlignment="1">
      <alignment horizontal="center" vertical="center" textRotation="90" wrapText="1" readingOrder="1"/>
    </xf>
    <xf numFmtId="0" fontId="17" fillId="10" borderId="18" xfId="0" applyFont="1" applyFill="1" applyBorder="1" applyAlignment="1">
      <alignment horizontal="center" vertical="center" textRotation="90" wrapText="1" readingOrder="1"/>
    </xf>
    <xf numFmtId="0" fontId="17" fillId="10" borderId="17" xfId="0" applyFont="1" applyFill="1" applyBorder="1" applyAlignment="1">
      <alignment horizontal="center" vertical="center" textRotation="90" wrapText="1" readingOrder="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1" fillId="3" borderId="0" xfId="0" applyFont="1" applyFill="1" applyAlignment="1">
      <alignment horizontal="left" vertical="center" wrapText="1"/>
    </xf>
    <xf numFmtId="0" fontId="4" fillId="18" borderId="0" xfId="0" applyFont="1" applyFill="1" applyAlignment="1">
      <alignment horizontal="center" vertical="center"/>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6" fillId="0" borderId="8"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47" fillId="0" borderId="4" xfId="0" applyFont="1" applyBorder="1" applyAlignment="1" applyProtection="1">
      <alignment horizontal="center" vertical="center" wrapText="1"/>
      <protection locked="0"/>
    </xf>
    <xf numFmtId="0" fontId="47" fillId="0" borderId="8"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4" fillId="2" borderId="4" xfId="0" applyFont="1" applyFill="1" applyBorder="1" applyAlignment="1">
      <alignment horizontal="center" vertical="center" textRotation="90"/>
    </xf>
    <xf numFmtId="0" fontId="2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9" fontId="6" fillId="0" borderId="5" xfId="0" applyNumberFormat="1" applyFont="1" applyBorder="1" applyAlignment="1" applyProtection="1">
      <alignment horizontal="center" vertical="center" wrapText="1"/>
      <protection locked="0"/>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8" xfId="0" applyFont="1" applyFill="1" applyBorder="1" applyAlignment="1">
      <alignment horizontal="justify" vertical="center"/>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4" xfId="0" quotePrefix="1" applyFont="1" applyFill="1" applyBorder="1" applyAlignment="1" applyProtection="1">
      <alignment horizontal="center" vertical="center" wrapText="1"/>
      <protection locked="0"/>
    </xf>
    <xf numFmtId="0" fontId="47" fillId="3" borderId="4" xfId="0" applyFont="1" applyFill="1" applyBorder="1" applyAlignment="1" applyProtection="1">
      <alignment horizontal="center" vertical="center" wrapText="1"/>
      <protection locked="0"/>
    </xf>
    <xf numFmtId="0" fontId="47" fillId="3" borderId="8" xfId="0" applyFont="1" applyFill="1" applyBorder="1" applyAlignment="1" applyProtection="1">
      <alignment horizontal="center" vertical="center" wrapText="1"/>
      <protection locked="0"/>
    </xf>
    <xf numFmtId="0" fontId="6" fillId="0" borderId="5" xfId="0" applyFont="1" applyBorder="1" applyAlignment="1">
      <alignment horizontal="justify"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56" fillId="3" borderId="4" xfId="0" applyFont="1" applyFill="1" applyBorder="1" applyAlignment="1" applyProtection="1">
      <alignment horizontal="center" vertical="center" wrapText="1"/>
      <protection hidden="1"/>
    </xf>
    <xf numFmtId="0" fontId="56" fillId="3" borderId="8" xfId="0" applyFont="1" applyFill="1" applyBorder="1" applyAlignment="1" applyProtection="1">
      <alignment horizontal="center" vertical="center" wrapText="1"/>
      <protection hidden="1"/>
    </xf>
    <xf numFmtId="0" fontId="56"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0" fontId="56" fillId="3" borderId="4" xfId="0" applyFont="1" applyFill="1" applyBorder="1" applyAlignment="1" applyProtection="1">
      <alignment horizontal="center" vertical="center"/>
      <protection hidden="1"/>
    </xf>
    <xf numFmtId="0" fontId="56" fillId="3" borderId="8" xfId="0" applyFont="1" applyFill="1" applyBorder="1" applyAlignment="1" applyProtection="1">
      <alignment horizontal="center" vertical="center"/>
      <protection hidden="1"/>
    </xf>
    <xf numFmtId="0" fontId="56" fillId="3" borderId="5" xfId="0" applyFont="1" applyFill="1" applyBorder="1" applyAlignment="1" applyProtection="1">
      <alignment horizontal="center" vertical="center"/>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wrapText="1"/>
      <protection locked="0"/>
    </xf>
    <xf numFmtId="0" fontId="47"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xf>
    <xf numFmtId="0" fontId="6" fillId="3" borderId="5" xfId="0" applyFont="1" applyFill="1" applyBorder="1" applyAlignment="1">
      <alignment horizontal="justify" vertical="center"/>
    </xf>
    <xf numFmtId="0" fontId="6" fillId="3" borderId="5" xfId="0" applyFont="1" applyFill="1" applyBorder="1" applyAlignment="1">
      <alignment horizontal="justify" vertical="center" wrapText="1"/>
    </xf>
    <xf numFmtId="9" fontId="6" fillId="3" borderId="5" xfId="0" applyNumberFormat="1" applyFont="1" applyFill="1" applyBorder="1" applyAlignment="1" applyProtection="1">
      <alignment horizontal="center" vertical="center" wrapText="1"/>
      <protection locked="0"/>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23" fillId="0" borderId="0" xfId="0" applyFont="1" applyAlignment="1">
      <alignment horizontal="center" vertical="center" wrapText="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6" borderId="0" xfId="0" applyFont="1" applyFill="1" applyAlignment="1" applyProtection="1">
      <alignment horizontal="center" vertical="center" wrapText="1" readingOrder="1"/>
      <protection hidden="1"/>
    </xf>
    <xf numFmtId="0" fontId="19" fillId="16" borderId="15" xfId="0" applyFont="1" applyFill="1" applyBorder="1" applyAlignment="1" applyProtection="1">
      <alignment horizontal="center" vertical="center" wrapText="1" readingOrder="1"/>
      <protection hidden="1"/>
    </xf>
    <xf numFmtId="0" fontId="19" fillId="16" borderId="14" xfId="0" applyFont="1" applyFill="1" applyBorder="1" applyAlignment="1" applyProtection="1">
      <alignment horizontal="center" vertical="center" wrapText="1" readingOrder="1"/>
      <protection hidden="1"/>
    </xf>
    <xf numFmtId="0" fontId="19" fillId="16" borderId="18" xfId="0" applyFont="1" applyFill="1" applyBorder="1" applyAlignment="1" applyProtection="1">
      <alignment horizontal="center" vertical="center" wrapText="1" readingOrder="1"/>
      <protection hidden="1"/>
    </xf>
    <xf numFmtId="0" fontId="19" fillId="16" borderId="17"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vertical="center" wrapText="1" readingOrder="1"/>
      <protection hidden="1"/>
    </xf>
    <xf numFmtId="0" fontId="19" fillId="16" borderId="19"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6" borderId="13" xfId="0" applyFont="1" applyFill="1" applyBorder="1" applyAlignment="1" applyProtection="1">
      <alignment horizontal="center" vertical="center" wrapText="1" readingOrder="1"/>
      <protection hidden="1"/>
    </xf>
    <xf numFmtId="0" fontId="19" fillId="16" borderId="12"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20" fillId="12" borderId="12"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wrapText="1"/>
    </xf>
    <xf numFmtId="0" fontId="19" fillId="17" borderId="12" xfId="0" applyFont="1" applyFill="1" applyBorder="1" applyAlignment="1" applyProtection="1">
      <alignment horizontal="center" vertical="center" wrapText="1" readingOrder="1"/>
      <protection hidden="1"/>
    </xf>
    <xf numFmtId="0" fontId="16" fillId="0" borderId="0" xfId="0" applyFont="1" applyAlignment="1">
      <alignment horizontal="center" vertical="center" wrapText="1"/>
    </xf>
    <xf numFmtId="0" fontId="19" fillId="5" borderId="13"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16"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7" xfId="0" applyFont="1" applyFill="1" applyBorder="1" applyAlignment="1">
      <alignment horizontal="center" vertical="center" wrapText="1" readingOrder="1"/>
    </xf>
    <xf numFmtId="0" fontId="38" fillId="15" borderId="28" xfId="0" applyFont="1" applyFill="1" applyBorder="1" applyAlignment="1">
      <alignment horizontal="center" vertical="center" wrapText="1" readingOrder="1"/>
    </xf>
    <xf numFmtId="0" fontId="38" fillId="15" borderId="39"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6" xfId="0" applyFont="1" applyFill="1" applyBorder="1" applyAlignment="1">
      <alignment horizontal="center" vertical="center" wrapText="1" readingOrder="1"/>
    </xf>
    <xf numFmtId="0" fontId="35" fillId="15" borderId="37" xfId="0" applyFont="1" applyFill="1" applyBorder="1" applyAlignment="1">
      <alignment horizontal="center" vertical="center" wrapText="1" readingOrder="1"/>
    </xf>
    <xf numFmtId="0" fontId="35" fillId="3" borderId="34" xfId="0" applyFont="1" applyFill="1" applyBorder="1" applyAlignment="1">
      <alignment horizontal="center" vertical="center" wrapText="1" readingOrder="1"/>
    </xf>
    <xf numFmtId="0" fontId="35" fillId="3" borderId="29"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14" fontId="1" fillId="3" borderId="0" xfId="0" applyNumberFormat="1" applyFont="1" applyFill="1" applyAlignment="1">
      <alignment horizontal="center" vertical="center"/>
    </xf>
  </cellXfs>
  <cellStyles count="4">
    <cellStyle name="Normal" xfId="0" builtinId="0"/>
    <cellStyle name="Normal - Style1 2" xfId="1" xr:uid="{00000000-0005-0000-0000-000001000000}"/>
    <cellStyle name="Normal 2" xfId="3" xr:uid="{00000000-0005-0000-0000-000002000000}"/>
    <cellStyle name="Normal 2 2" xfId="2" xr:uid="{00000000-0005-0000-0000-000003000000}"/>
  </cellStyles>
  <dxfs count="18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00000000-0011-0000-FFFF-FFFF00000000}"/>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36" customWidth="1"/>
    <col min="2" max="3" width="24.5703125" style="36" customWidth="1"/>
    <col min="4" max="4" width="16" style="36" customWidth="1"/>
    <col min="5" max="5" width="24.5703125" style="36" customWidth="1"/>
    <col min="6" max="6" width="27.5703125" style="36" customWidth="1"/>
    <col min="7" max="8" width="24.5703125" style="36" customWidth="1"/>
    <col min="9" max="16384" width="11.42578125" style="36"/>
  </cols>
  <sheetData>
    <row r="1" spans="2:8" ht="15.75" thickBot="1" x14ac:dyDescent="0.3"/>
    <row r="2" spans="2:8" ht="18" x14ac:dyDescent="0.25">
      <c r="B2" s="127" t="s">
        <v>130</v>
      </c>
      <c r="C2" s="128"/>
      <c r="D2" s="128"/>
      <c r="E2" s="128"/>
      <c r="F2" s="128"/>
      <c r="G2" s="128"/>
      <c r="H2" s="129"/>
    </row>
    <row r="3" spans="2:8" x14ac:dyDescent="0.25">
      <c r="B3" s="37"/>
      <c r="C3" s="38"/>
      <c r="D3" s="38"/>
      <c r="E3" s="38"/>
      <c r="F3" s="38"/>
      <c r="G3" s="38"/>
      <c r="H3" s="39"/>
    </row>
    <row r="4" spans="2:8" ht="63" customHeight="1" x14ac:dyDescent="0.25">
      <c r="B4" s="130" t="s">
        <v>173</v>
      </c>
      <c r="C4" s="131"/>
      <c r="D4" s="131"/>
      <c r="E4" s="131"/>
      <c r="F4" s="131"/>
      <c r="G4" s="131"/>
      <c r="H4" s="132"/>
    </row>
    <row r="5" spans="2:8" ht="63" customHeight="1" x14ac:dyDescent="0.25">
      <c r="B5" s="133"/>
      <c r="C5" s="134"/>
      <c r="D5" s="134"/>
      <c r="E5" s="134"/>
      <c r="F5" s="134"/>
      <c r="G5" s="134"/>
      <c r="H5" s="135"/>
    </row>
    <row r="6" spans="2:8" ht="16.5" x14ac:dyDescent="0.25">
      <c r="B6" s="136" t="s">
        <v>128</v>
      </c>
      <c r="C6" s="137"/>
      <c r="D6" s="137"/>
      <c r="E6" s="137"/>
      <c r="F6" s="137"/>
      <c r="G6" s="137"/>
      <c r="H6" s="138"/>
    </row>
    <row r="7" spans="2:8" ht="95.25" customHeight="1" x14ac:dyDescent="0.25">
      <c r="B7" s="146" t="s">
        <v>133</v>
      </c>
      <c r="C7" s="147"/>
      <c r="D7" s="147"/>
      <c r="E7" s="147"/>
      <c r="F7" s="147"/>
      <c r="G7" s="147"/>
      <c r="H7" s="148"/>
    </row>
    <row r="8" spans="2:8" ht="16.5" x14ac:dyDescent="0.25">
      <c r="B8" s="73"/>
      <c r="C8" s="74"/>
      <c r="D8" s="74"/>
      <c r="E8" s="74"/>
      <c r="F8" s="74"/>
      <c r="G8" s="74"/>
      <c r="H8" s="75"/>
    </row>
    <row r="9" spans="2:8" ht="16.5" customHeight="1" x14ac:dyDescent="0.25">
      <c r="B9" s="139" t="s">
        <v>166</v>
      </c>
      <c r="C9" s="140"/>
      <c r="D9" s="140"/>
      <c r="E9" s="140"/>
      <c r="F9" s="140"/>
      <c r="G9" s="140"/>
      <c r="H9" s="141"/>
    </row>
    <row r="10" spans="2:8" ht="44.25" customHeight="1" x14ac:dyDescent="0.25">
      <c r="B10" s="139"/>
      <c r="C10" s="140"/>
      <c r="D10" s="140"/>
      <c r="E10" s="140"/>
      <c r="F10" s="140"/>
      <c r="G10" s="140"/>
      <c r="H10" s="141"/>
    </row>
    <row r="11" spans="2:8" ht="15.75" thickBot="1" x14ac:dyDescent="0.3">
      <c r="B11" s="62"/>
      <c r="C11" s="65"/>
      <c r="D11" s="70"/>
      <c r="E11" s="71"/>
      <c r="F11" s="71"/>
      <c r="G11" s="72"/>
      <c r="H11" s="66"/>
    </row>
    <row r="12" spans="2:8" ht="15.75" thickTop="1" x14ac:dyDescent="0.25">
      <c r="B12" s="62"/>
      <c r="C12" s="142" t="s">
        <v>129</v>
      </c>
      <c r="D12" s="143"/>
      <c r="E12" s="144" t="s">
        <v>167</v>
      </c>
      <c r="F12" s="145"/>
      <c r="G12" s="65"/>
      <c r="H12" s="66"/>
    </row>
    <row r="13" spans="2:8" ht="35.25" customHeight="1" x14ac:dyDescent="0.25">
      <c r="B13" s="62"/>
      <c r="C13" s="149" t="s">
        <v>160</v>
      </c>
      <c r="D13" s="150"/>
      <c r="E13" s="151" t="s">
        <v>165</v>
      </c>
      <c r="F13" s="152"/>
      <c r="G13" s="65"/>
      <c r="H13" s="66"/>
    </row>
    <row r="14" spans="2:8" ht="17.25" customHeight="1" x14ac:dyDescent="0.25">
      <c r="B14" s="62"/>
      <c r="C14" s="149" t="s">
        <v>161</v>
      </c>
      <c r="D14" s="150"/>
      <c r="E14" s="151" t="s">
        <v>163</v>
      </c>
      <c r="F14" s="152"/>
      <c r="G14" s="65"/>
      <c r="H14" s="66"/>
    </row>
    <row r="15" spans="2:8" ht="19.5" customHeight="1" x14ac:dyDescent="0.25">
      <c r="B15" s="62"/>
      <c r="C15" s="149" t="s">
        <v>162</v>
      </c>
      <c r="D15" s="150"/>
      <c r="E15" s="151" t="s">
        <v>164</v>
      </c>
      <c r="F15" s="152"/>
      <c r="G15" s="65"/>
      <c r="H15" s="66"/>
    </row>
    <row r="16" spans="2:8" ht="69.75" customHeight="1" x14ac:dyDescent="0.25">
      <c r="B16" s="62"/>
      <c r="C16" s="149" t="s">
        <v>131</v>
      </c>
      <c r="D16" s="150"/>
      <c r="E16" s="151" t="s">
        <v>132</v>
      </c>
      <c r="F16" s="152"/>
      <c r="G16" s="65"/>
      <c r="H16" s="66"/>
    </row>
    <row r="17" spans="2:8" ht="34.5" customHeight="1" x14ac:dyDescent="0.25">
      <c r="B17" s="62"/>
      <c r="C17" s="153" t="s">
        <v>2</v>
      </c>
      <c r="D17" s="154"/>
      <c r="E17" s="155" t="s">
        <v>174</v>
      </c>
      <c r="F17" s="156"/>
      <c r="G17" s="65"/>
      <c r="H17" s="66"/>
    </row>
    <row r="18" spans="2:8" ht="27.75" customHeight="1" x14ac:dyDescent="0.25">
      <c r="B18" s="62"/>
      <c r="C18" s="153" t="s">
        <v>3</v>
      </c>
      <c r="D18" s="154"/>
      <c r="E18" s="155" t="s">
        <v>175</v>
      </c>
      <c r="F18" s="156"/>
      <c r="G18" s="65"/>
      <c r="H18" s="66"/>
    </row>
    <row r="19" spans="2:8" ht="28.5" customHeight="1" x14ac:dyDescent="0.25">
      <c r="B19" s="62"/>
      <c r="C19" s="153" t="s">
        <v>34</v>
      </c>
      <c r="D19" s="154"/>
      <c r="E19" s="155" t="s">
        <v>176</v>
      </c>
      <c r="F19" s="156"/>
      <c r="G19" s="65"/>
      <c r="H19" s="66"/>
    </row>
    <row r="20" spans="2:8" ht="72.75" customHeight="1" x14ac:dyDescent="0.25">
      <c r="B20" s="62"/>
      <c r="C20" s="153" t="s">
        <v>1</v>
      </c>
      <c r="D20" s="154"/>
      <c r="E20" s="155" t="s">
        <v>177</v>
      </c>
      <c r="F20" s="156"/>
      <c r="G20" s="65"/>
      <c r="H20" s="66"/>
    </row>
    <row r="21" spans="2:8" ht="64.5" customHeight="1" x14ac:dyDescent="0.25">
      <c r="B21" s="62"/>
      <c r="C21" s="153" t="s">
        <v>37</v>
      </c>
      <c r="D21" s="154"/>
      <c r="E21" s="155" t="s">
        <v>135</v>
      </c>
      <c r="F21" s="156"/>
      <c r="G21" s="65"/>
      <c r="H21" s="66"/>
    </row>
    <row r="22" spans="2:8" ht="71.25" customHeight="1" x14ac:dyDescent="0.25">
      <c r="B22" s="62"/>
      <c r="C22" s="153" t="s">
        <v>134</v>
      </c>
      <c r="D22" s="154"/>
      <c r="E22" s="155" t="s">
        <v>136</v>
      </c>
      <c r="F22" s="156"/>
      <c r="G22" s="65"/>
      <c r="H22" s="66"/>
    </row>
    <row r="23" spans="2:8" ht="55.5" customHeight="1" x14ac:dyDescent="0.25">
      <c r="B23" s="62"/>
      <c r="C23" s="160" t="s">
        <v>137</v>
      </c>
      <c r="D23" s="161"/>
      <c r="E23" s="155" t="s">
        <v>138</v>
      </c>
      <c r="F23" s="156"/>
      <c r="G23" s="65"/>
      <c r="H23" s="66"/>
    </row>
    <row r="24" spans="2:8" ht="42" customHeight="1" x14ac:dyDescent="0.25">
      <c r="B24" s="62"/>
      <c r="C24" s="160" t="s">
        <v>36</v>
      </c>
      <c r="D24" s="161"/>
      <c r="E24" s="155" t="s">
        <v>139</v>
      </c>
      <c r="F24" s="156"/>
      <c r="G24" s="65"/>
      <c r="H24" s="66"/>
    </row>
    <row r="25" spans="2:8" ht="59.25" customHeight="1" x14ac:dyDescent="0.25">
      <c r="B25" s="62"/>
      <c r="C25" s="160" t="s">
        <v>127</v>
      </c>
      <c r="D25" s="161"/>
      <c r="E25" s="155" t="s">
        <v>140</v>
      </c>
      <c r="F25" s="156"/>
      <c r="G25" s="65"/>
      <c r="H25" s="66"/>
    </row>
    <row r="26" spans="2:8" ht="23.25" customHeight="1" x14ac:dyDescent="0.25">
      <c r="B26" s="62"/>
      <c r="C26" s="160" t="s">
        <v>10</v>
      </c>
      <c r="D26" s="161"/>
      <c r="E26" s="155" t="s">
        <v>141</v>
      </c>
      <c r="F26" s="156"/>
      <c r="G26" s="65"/>
      <c r="H26" s="66"/>
    </row>
    <row r="27" spans="2:8" ht="30.75" customHeight="1" x14ac:dyDescent="0.25">
      <c r="B27" s="62"/>
      <c r="C27" s="160" t="s">
        <v>145</v>
      </c>
      <c r="D27" s="161"/>
      <c r="E27" s="155" t="s">
        <v>142</v>
      </c>
      <c r="F27" s="156"/>
      <c r="G27" s="65"/>
      <c r="H27" s="66"/>
    </row>
    <row r="28" spans="2:8" ht="35.25" customHeight="1" x14ac:dyDescent="0.25">
      <c r="B28" s="62"/>
      <c r="C28" s="160" t="s">
        <v>146</v>
      </c>
      <c r="D28" s="161"/>
      <c r="E28" s="155" t="s">
        <v>143</v>
      </c>
      <c r="F28" s="156"/>
      <c r="G28" s="65"/>
      <c r="H28" s="66"/>
    </row>
    <row r="29" spans="2:8" ht="33" customHeight="1" x14ac:dyDescent="0.25">
      <c r="B29" s="62"/>
      <c r="C29" s="160" t="s">
        <v>146</v>
      </c>
      <c r="D29" s="161"/>
      <c r="E29" s="155" t="s">
        <v>143</v>
      </c>
      <c r="F29" s="156"/>
      <c r="G29" s="65"/>
      <c r="H29" s="66"/>
    </row>
    <row r="30" spans="2:8" ht="30" customHeight="1" x14ac:dyDescent="0.25">
      <c r="B30" s="62"/>
      <c r="C30" s="160" t="s">
        <v>147</v>
      </c>
      <c r="D30" s="161"/>
      <c r="E30" s="155" t="s">
        <v>144</v>
      </c>
      <c r="F30" s="156"/>
      <c r="G30" s="65"/>
      <c r="H30" s="66"/>
    </row>
    <row r="31" spans="2:8" ht="35.25" customHeight="1" x14ac:dyDescent="0.25">
      <c r="B31" s="62"/>
      <c r="C31" s="160" t="s">
        <v>148</v>
      </c>
      <c r="D31" s="161"/>
      <c r="E31" s="155" t="s">
        <v>149</v>
      </c>
      <c r="F31" s="156"/>
      <c r="G31" s="65"/>
      <c r="H31" s="66"/>
    </row>
    <row r="32" spans="2:8" ht="31.5" customHeight="1" x14ac:dyDescent="0.25">
      <c r="B32" s="62"/>
      <c r="C32" s="160" t="s">
        <v>150</v>
      </c>
      <c r="D32" s="161"/>
      <c r="E32" s="155" t="s">
        <v>151</v>
      </c>
      <c r="F32" s="156"/>
      <c r="G32" s="65"/>
      <c r="H32" s="66"/>
    </row>
    <row r="33" spans="2:8" ht="35.25" customHeight="1" x14ac:dyDescent="0.25">
      <c r="B33" s="62"/>
      <c r="C33" s="160" t="s">
        <v>152</v>
      </c>
      <c r="D33" s="161"/>
      <c r="E33" s="155" t="s">
        <v>153</v>
      </c>
      <c r="F33" s="156"/>
      <c r="G33" s="65"/>
      <c r="H33" s="66"/>
    </row>
    <row r="34" spans="2:8" ht="59.25" customHeight="1" x14ac:dyDescent="0.25">
      <c r="B34" s="62"/>
      <c r="C34" s="160" t="s">
        <v>154</v>
      </c>
      <c r="D34" s="161"/>
      <c r="E34" s="155" t="s">
        <v>155</v>
      </c>
      <c r="F34" s="156"/>
      <c r="G34" s="65"/>
      <c r="H34" s="66"/>
    </row>
    <row r="35" spans="2:8" ht="29.25" customHeight="1" x14ac:dyDescent="0.25">
      <c r="B35" s="62"/>
      <c r="C35" s="160" t="s">
        <v>26</v>
      </c>
      <c r="D35" s="161"/>
      <c r="E35" s="155" t="s">
        <v>156</v>
      </c>
      <c r="F35" s="156"/>
      <c r="G35" s="65"/>
      <c r="H35" s="66"/>
    </row>
    <row r="36" spans="2:8" ht="82.5" customHeight="1" x14ac:dyDescent="0.25">
      <c r="B36" s="62"/>
      <c r="C36" s="160" t="s">
        <v>158</v>
      </c>
      <c r="D36" s="161"/>
      <c r="E36" s="155" t="s">
        <v>157</v>
      </c>
      <c r="F36" s="156"/>
      <c r="G36" s="65"/>
      <c r="H36" s="66"/>
    </row>
    <row r="37" spans="2:8" ht="46.5" customHeight="1" x14ac:dyDescent="0.25">
      <c r="B37" s="62"/>
      <c r="C37" s="160" t="s">
        <v>31</v>
      </c>
      <c r="D37" s="161"/>
      <c r="E37" s="155" t="s">
        <v>159</v>
      </c>
      <c r="F37" s="156"/>
      <c r="G37" s="65"/>
      <c r="H37" s="66"/>
    </row>
    <row r="38" spans="2:8" ht="6.75" customHeight="1" thickBot="1" x14ac:dyDescent="0.3">
      <c r="B38" s="62"/>
      <c r="C38" s="162"/>
      <c r="D38" s="163"/>
      <c r="E38" s="164"/>
      <c r="F38" s="165"/>
      <c r="G38" s="65"/>
      <c r="H38" s="66"/>
    </row>
    <row r="39" spans="2:8" ht="15.75" thickTop="1" x14ac:dyDescent="0.25">
      <c r="B39" s="62"/>
      <c r="C39" s="63"/>
      <c r="D39" s="63"/>
      <c r="E39" s="64"/>
      <c r="F39" s="64"/>
      <c r="G39" s="65"/>
      <c r="H39" s="66"/>
    </row>
    <row r="40" spans="2:8" ht="21" customHeight="1" x14ac:dyDescent="0.25">
      <c r="B40" s="157" t="s">
        <v>168</v>
      </c>
      <c r="C40" s="158"/>
      <c r="D40" s="158"/>
      <c r="E40" s="158"/>
      <c r="F40" s="158"/>
      <c r="G40" s="158"/>
      <c r="H40" s="159"/>
    </row>
    <row r="41" spans="2:8" ht="20.25" customHeight="1" x14ac:dyDescent="0.25">
      <c r="B41" s="157" t="s">
        <v>169</v>
      </c>
      <c r="C41" s="158"/>
      <c r="D41" s="158"/>
      <c r="E41" s="158"/>
      <c r="F41" s="158"/>
      <c r="G41" s="158"/>
      <c r="H41" s="159"/>
    </row>
    <row r="42" spans="2:8" ht="20.25" customHeight="1" x14ac:dyDescent="0.25">
      <c r="B42" s="157" t="s">
        <v>170</v>
      </c>
      <c r="C42" s="158"/>
      <c r="D42" s="158"/>
      <c r="E42" s="158"/>
      <c r="F42" s="158"/>
      <c r="G42" s="158"/>
      <c r="H42" s="159"/>
    </row>
    <row r="43" spans="2:8" ht="20.25" customHeight="1" x14ac:dyDescent="0.25">
      <c r="B43" s="157" t="s">
        <v>171</v>
      </c>
      <c r="C43" s="158"/>
      <c r="D43" s="158"/>
      <c r="E43" s="158"/>
      <c r="F43" s="158"/>
      <c r="G43" s="158"/>
      <c r="H43" s="159"/>
    </row>
    <row r="44" spans="2:8" x14ac:dyDescent="0.25">
      <c r="B44" s="157" t="s">
        <v>172</v>
      </c>
      <c r="C44" s="158"/>
      <c r="D44" s="158"/>
      <c r="E44" s="158"/>
      <c r="F44" s="158"/>
      <c r="G44" s="158"/>
      <c r="H44" s="159"/>
    </row>
    <row r="45" spans="2:8" ht="15.75" thickBot="1" x14ac:dyDescent="0.3">
      <c r="B45" s="67"/>
      <c r="C45" s="68"/>
      <c r="D45" s="68"/>
      <c r="E45" s="68"/>
      <c r="F45" s="68"/>
      <c r="G45" s="68"/>
      <c r="H45" s="6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8"/>
  <sheetViews>
    <sheetView topLeftCell="A202" zoomScale="70" zoomScaleNormal="70" workbookViewId="0">
      <selection activeCell="P237" sqref="P237"/>
    </sheetView>
  </sheetViews>
  <sheetFormatPr baseColWidth="10" defaultRowHeight="15" x14ac:dyDescent="0.25"/>
  <cols>
    <col min="2" max="9" width="5.570312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5703125" customWidth="1"/>
    <col min="26" max="31" width="5.5703125" customWidth="1"/>
  </cols>
  <sheetData>
    <row r="1" spans="1:76"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row>
    <row r="2" spans="1:76" ht="18" customHeight="1" x14ac:dyDescent="0.25">
      <c r="A2" s="36"/>
      <c r="B2" s="197" t="s">
        <v>124</v>
      </c>
      <c r="C2" s="198"/>
      <c r="D2" s="198"/>
      <c r="E2" s="198"/>
      <c r="F2" s="198"/>
      <c r="G2" s="198"/>
      <c r="H2" s="198"/>
      <c r="I2" s="198"/>
      <c r="J2" s="199" t="s">
        <v>2</v>
      </c>
      <c r="K2" s="199"/>
      <c r="L2" s="199"/>
      <c r="M2" s="199"/>
      <c r="N2" s="199"/>
      <c r="O2" s="199"/>
      <c r="P2" s="199"/>
      <c r="Q2" s="199"/>
      <c r="R2" s="199"/>
      <c r="S2" s="199"/>
      <c r="T2" s="199"/>
      <c r="U2" s="199"/>
      <c r="V2" s="199"/>
      <c r="W2" s="199"/>
      <c r="X2" s="199"/>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76" ht="18.75" customHeight="1" x14ac:dyDescent="0.25">
      <c r="A3" s="36"/>
      <c r="B3" s="198"/>
      <c r="C3" s="198"/>
      <c r="D3" s="198"/>
      <c r="E3" s="198"/>
      <c r="F3" s="198"/>
      <c r="G3" s="198"/>
      <c r="H3" s="198"/>
      <c r="I3" s="198"/>
      <c r="J3" s="199"/>
      <c r="K3" s="199"/>
      <c r="L3" s="199"/>
      <c r="M3" s="199"/>
      <c r="N3" s="199"/>
      <c r="O3" s="199"/>
      <c r="P3" s="199"/>
      <c r="Q3" s="199"/>
      <c r="R3" s="199"/>
      <c r="S3" s="199"/>
      <c r="T3" s="199"/>
      <c r="U3" s="199"/>
      <c r="V3" s="199"/>
      <c r="W3" s="199"/>
      <c r="X3" s="199"/>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76" ht="15" customHeight="1" x14ac:dyDescent="0.25">
      <c r="A4" s="36"/>
      <c r="B4" s="198"/>
      <c r="C4" s="198"/>
      <c r="D4" s="198"/>
      <c r="E4" s="198"/>
      <c r="F4" s="198"/>
      <c r="G4" s="198"/>
      <c r="H4" s="198"/>
      <c r="I4" s="198"/>
      <c r="J4" s="199"/>
      <c r="K4" s="199"/>
      <c r="L4" s="199"/>
      <c r="M4" s="199"/>
      <c r="N4" s="199"/>
      <c r="O4" s="199"/>
      <c r="P4" s="199"/>
      <c r="Q4" s="199"/>
      <c r="R4" s="199"/>
      <c r="S4" s="199"/>
      <c r="T4" s="199"/>
      <c r="U4" s="199"/>
      <c r="V4" s="199"/>
      <c r="W4" s="199"/>
      <c r="X4" s="199"/>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row>
    <row r="5" spans="1:76"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1:76" ht="15" customHeight="1" x14ac:dyDescent="0.25">
      <c r="A6" s="36"/>
      <c r="B6" s="200" t="s">
        <v>4</v>
      </c>
      <c r="C6" s="201"/>
      <c r="D6" s="202"/>
      <c r="E6" s="186" t="s">
        <v>100</v>
      </c>
      <c r="F6" s="187"/>
      <c r="G6" s="187"/>
      <c r="H6" s="187"/>
      <c r="I6" s="187"/>
      <c r="J6" s="77" t="e">
        <f>IF(AND('Mapa final'!#REF!="Muy Alta",'Mapa final'!#REF!="Leve"),CONCATENATE("R1C",'Mapa final'!#REF!),"")</f>
        <v>#REF!</v>
      </c>
      <c r="K6" s="78" t="e">
        <f>IF(AND('Mapa final'!#REF!="Muy Alta",'Mapa final'!#REF!="Leve"),CONCATENATE("R1C",'Mapa final'!#REF!),"")</f>
        <v>#REF!</v>
      </c>
      <c r="L6" s="79" t="e">
        <f>IF(AND('Mapa final'!#REF!="Muy Alta",'Mapa final'!#REF!="Leve"),CONCATENATE("R1C",'Mapa final'!#REF!),"")</f>
        <v>#REF!</v>
      </c>
      <c r="M6" s="77" t="e">
        <f>IF(AND('Mapa final'!#REF!="Muy Alta",'Mapa final'!#REF!="Menor"),CONCATENATE("R1C",'Mapa final'!#REF!),"")</f>
        <v>#REF!</v>
      </c>
      <c r="N6" s="78" t="e">
        <f>IF(AND('Mapa final'!#REF!="Muy Alta",'Mapa final'!#REF!="Menor"),CONCATENATE("R1C",'Mapa final'!#REF!),"")</f>
        <v>#REF!</v>
      </c>
      <c r="O6" s="79" t="e">
        <f>IF(AND('Mapa final'!#REF!="Muy Alta",'Mapa final'!#REF!="Menor"),CONCATENATE("R1C",'Mapa final'!#REF!),"")</f>
        <v>#REF!</v>
      </c>
      <c r="P6" s="77" t="e">
        <f>IF(AND('Mapa final'!#REF!="Muy Alta",'Mapa final'!#REF!="Moderado"),CONCATENATE("R1C",'Mapa final'!#REF!),"")</f>
        <v>#REF!</v>
      </c>
      <c r="Q6" s="78" t="e">
        <f>IF(AND('Mapa final'!#REF!="Muy Alta",'Mapa final'!#REF!="Moderado"),CONCATENATE("R1C",'Mapa final'!#REF!),"")</f>
        <v>#REF!</v>
      </c>
      <c r="R6" s="79" t="e">
        <f>IF(AND('Mapa final'!#REF!="Muy Alta",'Mapa final'!#REF!="Moderado"),CONCATENATE("R1C",'Mapa final'!#REF!),"")</f>
        <v>#REF!</v>
      </c>
      <c r="S6" s="77" t="e">
        <f>IF(AND('Mapa final'!#REF!="Muy Alta",'Mapa final'!#REF!="Mayor"),CONCATENATE("R1C",'Mapa final'!#REF!),"")</f>
        <v>#REF!</v>
      </c>
      <c r="T6" s="78" t="e">
        <f>IF(AND('Mapa final'!#REF!="Muy Alta",'Mapa final'!#REF!="Mayor"),CONCATENATE("R1C",'Mapa final'!#REF!),"")</f>
        <v>#REF!</v>
      </c>
      <c r="U6" s="79" t="e">
        <f>IF(AND('Mapa final'!#REF!="Muy Alta",'Mapa final'!#REF!="Mayor"),CONCATENATE("R1C",'Mapa final'!#REF!),"")</f>
        <v>#REF!</v>
      </c>
      <c r="V6" s="84" t="e">
        <f>IF(AND('Mapa final'!#REF!="Muy Alta",'Mapa final'!#REF!="Catastrófico"),CONCATENATE("R1C",'Mapa final'!#REF!),"")</f>
        <v>#REF!</v>
      </c>
      <c r="W6" s="85" t="e">
        <f>IF(AND('Mapa final'!#REF!="Muy Alta",'Mapa final'!#REF!="Catastrófico"),CONCATENATE("R1C",'Mapa final'!#REF!),"")</f>
        <v>#REF!</v>
      </c>
      <c r="X6" s="86" t="e">
        <f>IF(AND('Mapa final'!#REF!="Muy Alta",'Mapa final'!#REF!="Catastrófico"),CONCATENATE("R1C",'Mapa final'!#REF!),"")</f>
        <v>#REF!</v>
      </c>
      <c r="Y6" s="36"/>
      <c r="Z6" s="188" t="s">
        <v>66</v>
      </c>
      <c r="AA6" s="189"/>
      <c r="AB6" s="189"/>
      <c r="AC6" s="189"/>
      <c r="AD6" s="189"/>
      <c r="AE6" s="190"/>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row>
    <row r="7" spans="1:76" ht="15" customHeight="1" x14ac:dyDescent="0.25">
      <c r="A7" s="36"/>
      <c r="B7" s="203"/>
      <c r="C7" s="204"/>
      <c r="D7" s="205"/>
      <c r="E7" s="172"/>
      <c r="F7" s="167"/>
      <c r="G7" s="167"/>
      <c r="H7" s="167"/>
      <c r="I7" s="167"/>
      <c r="J7" s="80" t="e">
        <f>IF(AND('Mapa final'!#REF!="Muy Alta",'Mapa final'!#REF!="Leve"),CONCATENATE("R2C",'Mapa final'!#REF!),"")</f>
        <v>#REF!</v>
      </c>
      <c r="K7" s="112" t="e">
        <f>IF(AND('Mapa final'!#REF!="Muy Alta",'Mapa final'!#REF!="Leve"),CONCATENATE("R2C",'Mapa final'!#REF!),"")</f>
        <v>#REF!</v>
      </c>
      <c r="L7" s="81" t="e">
        <f>IF(AND('Mapa final'!#REF!="Muy Alta",'Mapa final'!#REF!="Leve"),CONCATENATE("R2C",'Mapa final'!#REF!),"")</f>
        <v>#REF!</v>
      </c>
      <c r="M7" s="80" t="e">
        <f>IF(AND('Mapa final'!#REF!="Muy Alta",'Mapa final'!#REF!="Menor"),CONCATENATE("R2C",'Mapa final'!#REF!),"")</f>
        <v>#REF!</v>
      </c>
      <c r="N7" s="112" t="e">
        <f>IF(AND('Mapa final'!#REF!="Muy Alta",'Mapa final'!#REF!="Menor"),CONCATENATE("R2C",'Mapa final'!#REF!),"")</f>
        <v>#REF!</v>
      </c>
      <c r="O7" s="81" t="e">
        <f>IF(AND('Mapa final'!#REF!="Muy Alta",'Mapa final'!#REF!="Menor"),CONCATENATE("R2C",'Mapa final'!#REF!),"")</f>
        <v>#REF!</v>
      </c>
      <c r="P7" s="80" t="e">
        <f>IF(AND('Mapa final'!#REF!="Muy Alta",'Mapa final'!#REF!="Moderado"),CONCATENATE("R2C",'Mapa final'!#REF!),"")</f>
        <v>#REF!</v>
      </c>
      <c r="Q7" s="112" t="e">
        <f>IF(AND('Mapa final'!#REF!="Muy Alta",'Mapa final'!#REF!="Moderado"),CONCATENATE("R2C",'Mapa final'!#REF!),"")</f>
        <v>#REF!</v>
      </c>
      <c r="R7" s="81" t="e">
        <f>IF(AND('Mapa final'!#REF!="Muy Alta",'Mapa final'!#REF!="Moderado"),CONCATENATE("R2C",'Mapa final'!#REF!),"")</f>
        <v>#REF!</v>
      </c>
      <c r="S7" s="80" t="e">
        <f>IF(AND('Mapa final'!#REF!="Muy Alta",'Mapa final'!#REF!="Mayor"),CONCATENATE("R2C",'Mapa final'!#REF!),"")</f>
        <v>#REF!</v>
      </c>
      <c r="T7" s="112" t="e">
        <f>IF(AND('Mapa final'!#REF!="Muy Alta",'Mapa final'!#REF!="Mayor"),CONCATENATE("R2C",'Mapa final'!#REF!),"")</f>
        <v>#REF!</v>
      </c>
      <c r="U7" s="81" t="e">
        <f>IF(AND('Mapa final'!#REF!="Muy Alta",'Mapa final'!#REF!="Mayor"),CONCATENATE("R2C",'Mapa final'!#REF!),"")</f>
        <v>#REF!</v>
      </c>
      <c r="V7" s="87" t="e">
        <f>IF(AND('Mapa final'!#REF!="Muy Alta",'Mapa final'!#REF!="Catastrófico"),CONCATENATE("R2C",'Mapa final'!#REF!),"")</f>
        <v>#REF!</v>
      </c>
      <c r="W7" s="113" t="e">
        <f>IF(AND('Mapa final'!#REF!="Muy Alta",'Mapa final'!#REF!="Catastrófico"),CONCATENATE("R2C",'Mapa final'!#REF!),"")</f>
        <v>#REF!</v>
      </c>
      <c r="X7" s="88" t="e">
        <f>IF(AND('Mapa final'!#REF!="Muy Alta",'Mapa final'!#REF!="Catastrófico"),CONCATENATE("R2C",'Mapa final'!#REF!),"")</f>
        <v>#REF!</v>
      </c>
      <c r="Y7" s="36"/>
      <c r="Z7" s="191"/>
      <c r="AA7" s="192"/>
      <c r="AB7" s="192"/>
      <c r="AC7" s="192"/>
      <c r="AD7" s="192"/>
      <c r="AE7" s="193"/>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row>
    <row r="8" spans="1:76" ht="15" customHeight="1" x14ac:dyDescent="0.25">
      <c r="A8" s="36"/>
      <c r="B8" s="203"/>
      <c r="C8" s="204"/>
      <c r="D8" s="205"/>
      <c r="E8" s="172"/>
      <c r="F8" s="167"/>
      <c r="G8" s="167"/>
      <c r="H8" s="167"/>
      <c r="I8" s="167"/>
      <c r="J8" s="80" t="e">
        <f>IF(AND('Mapa final'!#REF!="Muy Alta",'Mapa final'!#REF!="Leve"),CONCATENATE("R3C",'Mapa final'!#REF!),"")</f>
        <v>#REF!</v>
      </c>
      <c r="K8" s="112" t="e">
        <f>IF(AND('Mapa final'!#REF!="Muy Alta",'Mapa final'!#REF!="Leve"),CONCATENATE("R3C",'Mapa final'!#REF!),"")</f>
        <v>#REF!</v>
      </c>
      <c r="L8" s="81" t="e">
        <f>IF(AND('Mapa final'!#REF!="Muy Alta",'Mapa final'!#REF!="Leve"),CONCATENATE("R3C",'Mapa final'!#REF!),"")</f>
        <v>#REF!</v>
      </c>
      <c r="M8" s="80" t="e">
        <f>IF(AND('Mapa final'!#REF!="Muy Alta",'Mapa final'!#REF!="Menor"),CONCATENATE("R3C",'Mapa final'!#REF!),"")</f>
        <v>#REF!</v>
      </c>
      <c r="N8" s="112" t="e">
        <f>IF(AND('Mapa final'!#REF!="Muy Alta",'Mapa final'!#REF!="Menor"),CONCATENATE("R3C",'Mapa final'!#REF!),"")</f>
        <v>#REF!</v>
      </c>
      <c r="O8" s="81" t="e">
        <f>IF(AND('Mapa final'!#REF!="Muy Alta",'Mapa final'!#REF!="Menor"),CONCATENATE("R3C",'Mapa final'!#REF!),"")</f>
        <v>#REF!</v>
      </c>
      <c r="P8" s="80" t="e">
        <f>IF(AND('Mapa final'!#REF!="Muy Alta",'Mapa final'!#REF!="Moderado"),CONCATENATE("R3C",'Mapa final'!#REF!),"")</f>
        <v>#REF!</v>
      </c>
      <c r="Q8" s="112" t="e">
        <f>IF(AND('Mapa final'!#REF!="Muy Alta",'Mapa final'!#REF!="Moderado"),CONCATENATE("R3C",'Mapa final'!#REF!),"")</f>
        <v>#REF!</v>
      </c>
      <c r="R8" s="81" t="e">
        <f>IF(AND('Mapa final'!#REF!="Muy Alta",'Mapa final'!#REF!="Moderado"),CONCATENATE("R3C",'Mapa final'!#REF!),"")</f>
        <v>#REF!</v>
      </c>
      <c r="S8" s="80" t="e">
        <f>IF(AND('Mapa final'!#REF!="Muy Alta",'Mapa final'!#REF!="Mayor"),CONCATENATE("R3C",'Mapa final'!#REF!),"")</f>
        <v>#REF!</v>
      </c>
      <c r="T8" s="112" t="e">
        <f>IF(AND('Mapa final'!#REF!="Muy Alta",'Mapa final'!#REF!="Mayor"),CONCATENATE("R3C",'Mapa final'!#REF!),"")</f>
        <v>#REF!</v>
      </c>
      <c r="U8" s="81" t="e">
        <f>IF(AND('Mapa final'!#REF!="Muy Alta",'Mapa final'!#REF!="Mayor"),CONCATENATE("R3C",'Mapa final'!#REF!),"")</f>
        <v>#REF!</v>
      </c>
      <c r="V8" s="87" t="e">
        <f>IF(AND('Mapa final'!#REF!="Muy Alta",'Mapa final'!#REF!="Catastrófico"),CONCATENATE("R3C",'Mapa final'!#REF!),"")</f>
        <v>#REF!</v>
      </c>
      <c r="W8" s="113" t="e">
        <f>IF(AND('Mapa final'!#REF!="Muy Alta",'Mapa final'!#REF!="Catastrófico"),CONCATENATE("R3C",'Mapa final'!#REF!),"")</f>
        <v>#REF!</v>
      </c>
      <c r="X8" s="88" t="e">
        <f>IF(AND('Mapa final'!#REF!="Muy Alta",'Mapa final'!#REF!="Catastrófico"),CONCATENATE("R3C",'Mapa final'!#REF!),"")</f>
        <v>#REF!</v>
      </c>
      <c r="Y8" s="36"/>
      <c r="Z8" s="191"/>
      <c r="AA8" s="192"/>
      <c r="AB8" s="192"/>
      <c r="AC8" s="192"/>
      <c r="AD8" s="192"/>
      <c r="AE8" s="193"/>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row>
    <row r="9" spans="1:76" ht="15" customHeight="1" x14ac:dyDescent="0.25">
      <c r="A9" s="36"/>
      <c r="B9" s="203"/>
      <c r="C9" s="204"/>
      <c r="D9" s="205"/>
      <c r="E9" s="172"/>
      <c r="F9" s="167"/>
      <c r="G9" s="167"/>
      <c r="H9" s="167"/>
      <c r="I9" s="167"/>
      <c r="J9" s="80" t="e">
        <f>IF(AND('Mapa final'!#REF!="Muy Alta",'Mapa final'!#REF!="Leve"),CONCATENATE("R4C",'Mapa final'!#REF!),"")</f>
        <v>#REF!</v>
      </c>
      <c r="K9" s="112" t="e">
        <f>IF(AND('Mapa final'!#REF!="Muy Alta",'Mapa final'!#REF!="Leve"),CONCATENATE("R4C",'Mapa final'!#REF!),"")</f>
        <v>#REF!</v>
      </c>
      <c r="L9" s="81" t="e">
        <f>IF(AND('Mapa final'!#REF!="Muy Alta",'Mapa final'!#REF!="Leve"),CONCATENATE("R4C",'Mapa final'!#REF!),"")</f>
        <v>#REF!</v>
      </c>
      <c r="M9" s="80" t="e">
        <f>IF(AND('Mapa final'!#REF!="Muy Alta",'Mapa final'!#REF!="Menor"),CONCATENATE("R4C",'Mapa final'!#REF!),"")</f>
        <v>#REF!</v>
      </c>
      <c r="N9" s="112" t="e">
        <f>IF(AND('Mapa final'!#REF!="Muy Alta",'Mapa final'!#REF!="Menor"),CONCATENATE("R4C",'Mapa final'!#REF!),"")</f>
        <v>#REF!</v>
      </c>
      <c r="O9" s="81" t="e">
        <f>IF(AND('Mapa final'!#REF!="Muy Alta",'Mapa final'!#REF!="Menor"),CONCATENATE("R4C",'Mapa final'!#REF!),"")</f>
        <v>#REF!</v>
      </c>
      <c r="P9" s="80" t="e">
        <f>IF(AND('Mapa final'!#REF!="Muy Alta",'Mapa final'!#REF!="Moderado"),CONCATENATE("R4C",'Mapa final'!#REF!),"")</f>
        <v>#REF!</v>
      </c>
      <c r="Q9" s="112" t="e">
        <f>IF(AND('Mapa final'!#REF!="Muy Alta",'Mapa final'!#REF!="Moderado"),CONCATENATE("R4C",'Mapa final'!#REF!),"")</f>
        <v>#REF!</v>
      </c>
      <c r="R9" s="81" t="e">
        <f>IF(AND('Mapa final'!#REF!="Muy Alta",'Mapa final'!#REF!="Moderado"),CONCATENATE("R4C",'Mapa final'!#REF!),"")</f>
        <v>#REF!</v>
      </c>
      <c r="S9" s="80" t="e">
        <f>IF(AND('Mapa final'!#REF!="Muy Alta",'Mapa final'!#REF!="Mayor"),CONCATENATE("R4C",'Mapa final'!#REF!),"")</f>
        <v>#REF!</v>
      </c>
      <c r="T9" s="112" t="e">
        <f>IF(AND('Mapa final'!#REF!="Muy Alta",'Mapa final'!#REF!="Mayor"),CONCATENATE("R4C",'Mapa final'!#REF!),"")</f>
        <v>#REF!</v>
      </c>
      <c r="U9" s="81" t="e">
        <f>IF(AND('Mapa final'!#REF!="Muy Alta",'Mapa final'!#REF!="Mayor"),CONCATENATE("R4C",'Mapa final'!#REF!),"")</f>
        <v>#REF!</v>
      </c>
      <c r="V9" s="87" t="e">
        <f>IF(AND('Mapa final'!#REF!="Muy Alta",'Mapa final'!#REF!="Catastrófico"),CONCATENATE("R4C",'Mapa final'!#REF!),"")</f>
        <v>#REF!</v>
      </c>
      <c r="W9" s="113" t="e">
        <f>IF(AND('Mapa final'!#REF!="Muy Alta",'Mapa final'!#REF!="Catastrófico"),CONCATENATE("R4C",'Mapa final'!#REF!),"")</f>
        <v>#REF!</v>
      </c>
      <c r="X9" s="88" t="e">
        <f>IF(AND('Mapa final'!#REF!="Muy Alta",'Mapa final'!#REF!="Catastrófico"),CONCATENATE("R4C",'Mapa final'!#REF!),"")</f>
        <v>#REF!</v>
      </c>
      <c r="Y9" s="36"/>
      <c r="Z9" s="191"/>
      <c r="AA9" s="192"/>
      <c r="AB9" s="192"/>
      <c r="AC9" s="192"/>
      <c r="AD9" s="192"/>
      <c r="AE9" s="193"/>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row>
    <row r="10" spans="1:76" ht="15" customHeight="1" x14ac:dyDescent="0.25">
      <c r="A10" s="36"/>
      <c r="B10" s="203"/>
      <c r="C10" s="204"/>
      <c r="D10" s="205"/>
      <c r="E10" s="172"/>
      <c r="F10" s="167"/>
      <c r="G10" s="167"/>
      <c r="H10" s="167"/>
      <c r="I10" s="167"/>
      <c r="J10" s="80" t="e">
        <f>IF(AND('Mapa final'!#REF!="Muy Alta",'Mapa final'!#REF!="Leve"),CONCATENATE("R5C",'Mapa final'!#REF!),"")</f>
        <v>#REF!</v>
      </c>
      <c r="K10" s="112" t="e">
        <f>IF(AND('Mapa final'!#REF!="Muy Alta",'Mapa final'!#REF!="Leve"),CONCATENATE("R5C",'Mapa final'!#REF!),"")</f>
        <v>#REF!</v>
      </c>
      <c r="L10" s="81" t="e">
        <f>IF(AND('Mapa final'!#REF!="Muy Alta",'Mapa final'!#REF!="Leve"),CONCATENATE("R5C",'Mapa final'!#REF!),"")</f>
        <v>#REF!</v>
      </c>
      <c r="M10" s="80" t="e">
        <f>IF(AND('Mapa final'!#REF!="Muy Alta",'Mapa final'!#REF!="Menor"),CONCATENATE("R5C",'Mapa final'!#REF!),"")</f>
        <v>#REF!</v>
      </c>
      <c r="N10" s="112" t="e">
        <f>IF(AND('Mapa final'!#REF!="Muy Alta",'Mapa final'!#REF!="Menor"),CONCATENATE("R5C",'Mapa final'!#REF!),"")</f>
        <v>#REF!</v>
      </c>
      <c r="O10" s="81" t="e">
        <f>IF(AND('Mapa final'!#REF!="Muy Alta",'Mapa final'!#REF!="Menor"),CONCATENATE("R5C",'Mapa final'!#REF!),"")</f>
        <v>#REF!</v>
      </c>
      <c r="P10" s="80" t="e">
        <f>IF(AND('Mapa final'!#REF!="Muy Alta",'Mapa final'!#REF!="Moderado"),CONCATENATE("R5C",'Mapa final'!#REF!),"")</f>
        <v>#REF!</v>
      </c>
      <c r="Q10" s="112" t="e">
        <f>IF(AND('Mapa final'!#REF!="Muy Alta",'Mapa final'!#REF!="Moderado"),CONCATENATE("R5C",'Mapa final'!#REF!),"")</f>
        <v>#REF!</v>
      </c>
      <c r="R10" s="81" t="e">
        <f>IF(AND('Mapa final'!#REF!="Muy Alta",'Mapa final'!#REF!="Moderado"),CONCATENATE("R5C",'Mapa final'!#REF!),"")</f>
        <v>#REF!</v>
      </c>
      <c r="S10" s="80" t="e">
        <f>IF(AND('Mapa final'!#REF!="Muy Alta",'Mapa final'!#REF!="Mayor"),CONCATENATE("R5C",'Mapa final'!#REF!),"")</f>
        <v>#REF!</v>
      </c>
      <c r="T10" s="112" t="e">
        <f>IF(AND('Mapa final'!#REF!="Muy Alta",'Mapa final'!#REF!="Mayor"),CONCATENATE("R5C",'Mapa final'!#REF!),"")</f>
        <v>#REF!</v>
      </c>
      <c r="U10" s="81" t="e">
        <f>IF(AND('Mapa final'!#REF!="Muy Alta",'Mapa final'!#REF!="Mayor"),CONCATENATE("R5C",'Mapa final'!#REF!),"")</f>
        <v>#REF!</v>
      </c>
      <c r="V10" s="87" t="e">
        <f>IF(AND('Mapa final'!#REF!="Muy Alta",'Mapa final'!#REF!="Catastrófico"),CONCATENATE("R5C",'Mapa final'!#REF!),"")</f>
        <v>#REF!</v>
      </c>
      <c r="W10" s="113" t="e">
        <f>IF(AND('Mapa final'!#REF!="Muy Alta",'Mapa final'!#REF!="Catastrófico"),CONCATENATE("R5C",'Mapa final'!#REF!),"")</f>
        <v>#REF!</v>
      </c>
      <c r="X10" s="88" t="e">
        <f>IF(AND('Mapa final'!#REF!="Muy Alta",'Mapa final'!#REF!="Catastrófico"),CONCATENATE("R5C",'Mapa final'!#REF!),"")</f>
        <v>#REF!</v>
      </c>
      <c r="Y10" s="36"/>
      <c r="Z10" s="191"/>
      <c r="AA10" s="192"/>
      <c r="AB10" s="192"/>
      <c r="AC10" s="192"/>
      <c r="AD10" s="192"/>
      <c r="AE10" s="193"/>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row>
    <row r="11" spans="1:76" ht="15" customHeight="1" x14ac:dyDescent="0.25">
      <c r="A11" s="36"/>
      <c r="B11" s="203"/>
      <c r="C11" s="204"/>
      <c r="D11" s="205"/>
      <c r="E11" s="172"/>
      <c r="F11" s="167"/>
      <c r="G11" s="167"/>
      <c r="H11" s="167"/>
      <c r="I11" s="167"/>
      <c r="J11" s="80" t="e">
        <f>IF(AND('Mapa final'!#REF!="Muy Alta",'Mapa final'!#REF!="Leve"),CONCATENATE("R6C",'Mapa final'!#REF!),"")</f>
        <v>#REF!</v>
      </c>
      <c r="K11" s="112" t="e">
        <f>IF(AND('Mapa final'!#REF!="Muy Alta",'Mapa final'!#REF!="Leve"),CONCATENATE("R6C",'Mapa final'!#REF!),"")</f>
        <v>#REF!</v>
      </c>
      <c r="L11" s="81" t="e">
        <f>IF(AND('Mapa final'!#REF!="Muy Alta",'Mapa final'!#REF!="Leve"),CONCATENATE("R6C",'Mapa final'!#REF!),"")</f>
        <v>#REF!</v>
      </c>
      <c r="M11" s="80" t="e">
        <f>IF(AND('Mapa final'!#REF!="Muy Alta",'Mapa final'!#REF!="Menor"),CONCATENATE("R6C",'Mapa final'!#REF!),"")</f>
        <v>#REF!</v>
      </c>
      <c r="N11" s="112" t="e">
        <f>IF(AND('Mapa final'!#REF!="Muy Alta",'Mapa final'!#REF!="Menor"),CONCATENATE("R6C",'Mapa final'!#REF!),"")</f>
        <v>#REF!</v>
      </c>
      <c r="O11" s="81" t="e">
        <f>IF(AND('Mapa final'!#REF!="Muy Alta",'Mapa final'!#REF!="Menor"),CONCATENATE("R6C",'Mapa final'!#REF!),"")</f>
        <v>#REF!</v>
      </c>
      <c r="P11" s="80" t="e">
        <f>IF(AND('Mapa final'!#REF!="Muy Alta",'Mapa final'!#REF!="Moderado"),CONCATENATE("R6C",'Mapa final'!#REF!),"")</f>
        <v>#REF!</v>
      </c>
      <c r="Q11" s="112" t="e">
        <f>IF(AND('Mapa final'!#REF!="Muy Alta",'Mapa final'!#REF!="Moderado"),CONCATENATE("R6C",'Mapa final'!#REF!),"")</f>
        <v>#REF!</v>
      </c>
      <c r="R11" s="81" t="e">
        <f>IF(AND('Mapa final'!#REF!="Muy Alta",'Mapa final'!#REF!="Moderado"),CONCATENATE("R6C",'Mapa final'!#REF!),"")</f>
        <v>#REF!</v>
      </c>
      <c r="S11" s="80" t="e">
        <f>IF(AND('Mapa final'!#REF!="Muy Alta",'Mapa final'!#REF!="Mayor"),CONCATENATE("R6C",'Mapa final'!#REF!),"")</f>
        <v>#REF!</v>
      </c>
      <c r="T11" s="112" t="e">
        <f>IF(AND('Mapa final'!#REF!="Muy Alta",'Mapa final'!#REF!="Mayor"),CONCATENATE("R6C",'Mapa final'!#REF!),"")</f>
        <v>#REF!</v>
      </c>
      <c r="U11" s="81" t="e">
        <f>IF(AND('Mapa final'!#REF!="Muy Alta",'Mapa final'!#REF!="Mayor"),CONCATENATE("R6C",'Mapa final'!#REF!),"")</f>
        <v>#REF!</v>
      </c>
      <c r="V11" s="87" t="e">
        <f>IF(AND('Mapa final'!#REF!="Muy Alta",'Mapa final'!#REF!="Catastrófico"),CONCATENATE("R6C",'Mapa final'!#REF!),"")</f>
        <v>#REF!</v>
      </c>
      <c r="W11" s="113" t="e">
        <f>IF(AND('Mapa final'!#REF!="Muy Alta",'Mapa final'!#REF!="Catastrófico"),CONCATENATE("R6C",'Mapa final'!#REF!),"")</f>
        <v>#REF!</v>
      </c>
      <c r="X11" s="88" t="e">
        <f>IF(AND('Mapa final'!#REF!="Muy Alta",'Mapa final'!#REF!="Catastrófico"),CONCATENATE("R6C",'Mapa final'!#REF!),"")</f>
        <v>#REF!</v>
      </c>
      <c r="Y11" s="36"/>
      <c r="Z11" s="191"/>
      <c r="AA11" s="192"/>
      <c r="AB11" s="192"/>
      <c r="AC11" s="192"/>
      <c r="AD11" s="192"/>
      <c r="AE11" s="193"/>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row>
    <row r="12" spans="1:76" ht="15" customHeight="1" x14ac:dyDescent="0.25">
      <c r="A12" s="36"/>
      <c r="B12" s="203"/>
      <c r="C12" s="204"/>
      <c r="D12" s="205"/>
      <c r="E12" s="172"/>
      <c r="F12" s="167"/>
      <c r="G12" s="167"/>
      <c r="H12" s="167"/>
      <c r="I12" s="167"/>
      <c r="J12" s="80" t="e">
        <f>IF(AND('Mapa final'!#REF!="Muy Alta",'Mapa final'!#REF!="Leve"),CONCATENATE("R7C",'Mapa final'!#REF!),"")</f>
        <v>#REF!</v>
      </c>
      <c r="K12" s="112" t="e">
        <f>IF(AND('Mapa final'!#REF!="Muy Alta",'Mapa final'!#REF!="Leve"),CONCATENATE("R7C",'Mapa final'!#REF!),"")</f>
        <v>#REF!</v>
      </c>
      <c r="L12" s="81" t="e">
        <f>IF(AND('Mapa final'!#REF!="Muy Alta",'Mapa final'!#REF!="Leve"),CONCATENATE("R7C",'Mapa final'!#REF!),"")</f>
        <v>#REF!</v>
      </c>
      <c r="M12" s="80" t="e">
        <f>IF(AND('Mapa final'!#REF!="Muy Alta",'Mapa final'!#REF!="Menor"),CONCATENATE("R7C",'Mapa final'!#REF!),"")</f>
        <v>#REF!</v>
      </c>
      <c r="N12" s="112" t="e">
        <f>IF(AND('Mapa final'!#REF!="Muy Alta",'Mapa final'!#REF!="Menor"),CONCATENATE("R7C",'Mapa final'!#REF!),"")</f>
        <v>#REF!</v>
      </c>
      <c r="O12" s="81" t="e">
        <f>IF(AND('Mapa final'!#REF!="Muy Alta",'Mapa final'!#REF!="Menor"),CONCATENATE("R7C",'Mapa final'!#REF!),"")</f>
        <v>#REF!</v>
      </c>
      <c r="P12" s="80" t="e">
        <f>IF(AND('Mapa final'!#REF!="Muy Alta",'Mapa final'!#REF!="Moderado"),CONCATENATE("R7C",'Mapa final'!#REF!),"")</f>
        <v>#REF!</v>
      </c>
      <c r="Q12" s="112" t="e">
        <f>IF(AND('Mapa final'!#REF!="Muy Alta",'Mapa final'!#REF!="Moderado"),CONCATENATE("R7C",'Mapa final'!#REF!),"")</f>
        <v>#REF!</v>
      </c>
      <c r="R12" s="81" t="e">
        <f>IF(AND('Mapa final'!#REF!="Muy Alta",'Mapa final'!#REF!="Moderado"),CONCATENATE("R7C",'Mapa final'!#REF!),"")</f>
        <v>#REF!</v>
      </c>
      <c r="S12" s="80" t="e">
        <f>IF(AND('Mapa final'!#REF!="Muy Alta",'Mapa final'!#REF!="Mayor"),CONCATENATE("R7C",'Mapa final'!#REF!),"")</f>
        <v>#REF!</v>
      </c>
      <c r="T12" s="112" t="e">
        <f>IF(AND('Mapa final'!#REF!="Muy Alta",'Mapa final'!#REF!="Mayor"),CONCATENATE("R7C",'Mapa final'!#REF!),"")</f>
        <v>#REF!</v>
      </c>
      <c r="U12" s="81" t="e">
        <f>IF(AND('Mapa final'!#REF!="Muy Alta",'Mapa final'!#REF!="Mayor"),CONCATENATE("R7C",'Mapa final'!#REF!),"")</f>
        <v>#REF!</v>
      </c>
      <c r="V12" s="87" t="e">
        <f>IF(AND('Mapa final'!#REF!="Muy Alta",'Mapa final'!#REF!="Catastrófico"),CONCATENATE("R7C",'Mapa final'!#REF!),"")</f>
        <v>#REF!</v>
      </c>
      <c r="W12" s="113" t="e">
        <f>IF(AND('Mapa final'!#REF!="Muy Alta",'Mapa final'!#REF!="Catastrófico"),CONCATENATE("R7C",'Mapa final'!#REF!),"")</f>
        <v>#REF!</v>
      </c>
      <c r="X12" s="88" t="e">
        <f>IF(AND('Mapa final'!#REF!="Muy Alta",'Mapa final'!#REF!="Catastrófico"),CONCATENATE("R7C",'Mapa final'!#REF!),"")</f>
        <v>#REF!</v>
      </c>
      <c r="Y12" s="36"/>
      <c r="Z12" s="191"/>
      <c r="AA12" s="192"/>
      <c r="AB12" s="192"/>
      <c r="AC12" s="192"/>
      <c r="AD12" s="192"/>
      <c r="AE12" s="193"/>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row>
    <row r="13" spans="1:76" ht="15" customHeight="1" x14ac:dyDescent="0.25">
      <c r="A13" s="36"/>
      <c r="B13" s="203"/>
      <c r="C13" s="204"/>
      <c r="D13" s="205"/>
      <c r="E13" s="172"/>
      <c r="F13" s="167"/>
      <c r="G13" s="167"/>
      <c r="H13" s="167"/>
      <c r="I13" s="167"/>
      <c r="J13" s="80" t="e">
        <f>IF(AND('Mapa final'!#REF!="Muy Alta",'Mapa final'!#REF!="Leve"),CONCATENATE("R8C",'Mapa final'!#REF!),"")</f>
        <v>#REF!</v>
      </c>
      <c r="K13" s="112" t="e">
        <f>IF(AND('Mapa final'!#REF!="Muy Alta",'Mapa final'!#REF!="Leve"),CONCATENATE("R8C",'Mapa final'!#REF!),"")</f>
        <v>#REF!</v>
      </c>
      <c r="L13" s="81" t="e">
        <f>IF(AND('Mapa final'!#REF!="Muy Alta",'Mapa final'!#REF!="Leve"),CONCATENATE("R8C",'Mapa final'!#REF!),"")</f>
        <v>#REF!</v>
      </c>
      <c r="M13" s="80" t="e">
        <f>IF(AND('Mapa final'!#REF!="Muy Alta",'Mapa final'!#REF!="Menor"),CONCATENATE("R8C",'Mapa final'!#REF!),"")</f>
        <v>#REF!</v>
      </c>
      <c r="N13" s="112" t="e">
        <f>IF(AND('Mapa final'!#REF!="Muy Alta",'Mapa final'!#REF!="Menor"),CONCATENATE("R8C",'Mapa final'!#REF!),"")</f>
        <v>#REF!</v>
      </c>
      <c r="O13" s="81" t="e">
        <f>IF(AND('Mapa final'!#REF!="Muy Alta",'Mapa final'!#REF!="Menor"),CONCATENATE("R8C",'Mapa final'!#REF!),"")</f>
        <v>#REF!</v>
      </c>
      <c r="P13" s="80" t="e">
        <f>IF(AND('Mapa final'!#REF!="Muy Alta",'Mapa final'!#REF!="Moderado"),CONCATENATE("R8C",'Mapa final'!#REF!),"")</f>
        <v>#REF!</v>
      </c>
      <c r="Q13" s="112" t="e">
        <f>IF(AND('Mapa final'!#REF!="Muy Alta",'Mapa final'!#REF!="Moderado"),CONCATENATE("R8C",'Mapa final'!#REF!),"")</f>
        <v>#REF!</v>
      </c>
      <c r="R13" s="81" t="e">
        <f>IF(AND('Mapa final'!#REF!="Muy Alta",'Mapa final'!#REF!="Moderado"),CONCATENATE("R8C",'Mapa final'!#REF!),"")</f>
        <v>#REF!</v>
      </c>
      <c r="S13" s="80" t="e">
        <f>IF(AND('Mapa final'!#REF!="Muy Alta",'Mapa final'!#REF!="Mayor"),CONCATENATE("R8C",'Mapa final'!#REF!),"")</f>
        <v>#REF!</v>
      </c>
      <c r="T13" s="112" t="e">
        <f>IF(AND('Mapa final'!#REF!="Muy Alta",'Mapa final'!#REF!="Mayor"),CONCATENATE("R8C",'Mapa final'!#REF!),"")</f>
        <v>#REF!</v>
      </c>
      <c r="U13" s="81" t="e">
        <f>IF(AND('Mapa final'!#REF!="Muy Alta",'Mapa final'!#REF!="Mayor"),CONCATENATE("R8C",'Mapa final'!#REF!),"")</f>
        <v>#REF!</v>
      </c>
      <c r="V13" s="87" t="e">
        <f>IF(AND('Mapa final'!#REF!="Muy Alta",'Mapa final'!#REF!="Catastrófico"),CONCATENATE("R8C",'Mapa final'!#REF!),"")</f>
        <v>#REF!</v>
      </c>
      <c r="W13" s="113" t="e">
        <f>IF(AND('Mapa final'!#REF!="Muy Alta",'Mapa final'!#REF!="Catastrófico"),CONCATENATE("R8C",'Mapa final'!#REF!),"")</f>
        <v>#REF!</v>
      </c>
      <c r="X13" s="88" t="e">
        <f>IF(AND('Mapa final'!#REF!="Muy Alta",'Mapa final'!#REF!="Catastrófico"),CONCATENATE("R8C",'Mapa final'!#REF!),"")</f>
        <v>#REF!</v>
      </c>
      <c r="Y13" s="36"/>
      <c r="Z13" s="191"/>
      <c r="AA13" s="192"/>
      <c r="AB13" s="192"/>
      <c r="AC13" s="192"/>
      <c r="AD13" s="192"/>
      <c r="AE13" s="193"/>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row>
    <row r="14" spans="1:76" ht="15" customHeight="1" x14ac:dyDescent="0.25">
      <c r="A14" s="36"/>
      <c r="B14" s="203"/>
      <c r="C14" s="204"/>
      <c r="D14" s="205"/>
      <c r="E14" s="172"/>
      <c r="F14" s="167"/>
      <c r="G14" s="167"/>
      <c r="H14" s="167"/>
      <c r="I14" s="167"/>
      <c r="J14" s="80" t="e">
        <f>IF(AND('Mapa final'!#REF!="Muy Alta",'Mapa final'!#REF!="Leve"),CONCATENATE("R9C",'Mapa final'!#REF!),"")</f>
        <v>#REF!</v>
      </c>
      <c r="K14" s="112" t="e">
        <f>IF(AND('Mapa final'!#REF!="Muy Alta",'Mapa final'!#REF!="Leve"),CONCATENATE("R9C",'Mapa final'!#REF!),"")</f>
        <v>#REF!</v>
      </c>
      <c r="L14" s="81" t="e">
        <f>IF(AND('Mapa final'!#REF!="Muy Alta",'Mapa final'!#REF!="Leve"),CONCATENATE("R9C",'Mapa final'!#REF!),"")</f>
        <v>#REF!</v>
      </c>
      <c r="M14" s="80" t="e">
        <f>IF(AND('Mapa final'!#REF!="Muy Alta",'Mapa final'!#REF!="Menor"),CONCATENATE("R9C",'Mapa final'!#REF!),"")</f>
        <v>#REF!</v>
      </c>
      <c r="N14" s="112" t="e">
        <f>IF(AND('Mapa final'!#REF!="Muy Alta",'Mapa final'!#REF!="Menor"),CONCATENATE("R9C",'Mapa final'!#REF!),"")</f>
        <v>#REF!</v>
      </c>
      <c r="O14" s="81" t="e">
        <f>IF(AND('Mapa final'!#REF!="Muy Alta",'Mapa final'!#REF!="Menor"),CONCATENATE("R9C",'Mapa final'!#REF!),"")</f>
        <v>#REF!</v>
      </c>
      <c r="P14" s="80" t="e">
        <f>IF(AND('Mapa final'!#REF!="Muy Alta",'Mapa final'!#REF!="Moderado"),CONCATENATE("R9C",'Mapa final'!#REF!),"")</f>
        <v>#REF!</v>
      </c>
      <c r="Q14" s="112" t="e">
        <f>IF(AND('Mapa final'!#REF!="Muy Alta",'Mapa final'!#REF!="Moderado"),CONCATENATE("R9C",'Mapa final'!#REF!),"")</f>
        <v>#REF!</v>
      </c>
      <c r="R14" s="81" t="e">
        <f>IF(AND('Mapa final'!#REF!="Muy Alta",'Mapa final'!#REF!="Moderado"),CONCATENATE("R9C",'Mapa final'!#REF!),"")</f>
        <v>#REF!</v>
      </c>
      <c r="S14" s="80" t="e">
        <f>IF(AND('Mapa final'!#REF!="Muy Alta",'Mapa final'!#REF!="Mayor"),CONCATENATE("R9C",'Mapa final'!#REF!),"")</f>
        <v>#REF!</v>
      </c>
      <c r="T14" s="112" t="e">
        <f>IF(AND('Mapa final'!#REF!="Muy Alta",'Mapa final'!#REF!="Mayor"),CONCATENATE("R9C",'Mapa final'!#REF!),"")</f>
        <v>#REF!</v>
      </c>
      <c r="U14" s="81" t="e">
        <f>IF(AND('Mapa final'!#REF!="Muy Alta",'Mapa final'!#REF!="Mayor"),CONCATENATE("R9C",'Mapa final'!#REF!),"")</f>
        <v>#REF!</v>
      </c>
      <c r="V14" s="87" t="e">
        <f>IF(AND('Mapa final'!#REF!="Muy Alta",'Mapa final'!#REF!="Catastrófico"),CONCATENATE("R9C",'Mapa final'!#REF!),"")</f>
        <v>#REF!</v>
      </c>
      <c r="W14" s="113" t="e">
        <f>IF(AND('Mapa final'!#REF!="Muy Alta",'Mapa final'!#REF!="Catastrófico"),CONCATENATE("R9C",'Mapa final'!#REF!),"")</f>
        <v>#REF!</v>
      </c>
      <c r="X14" s="88" t="e">
        <f>IF(AND('Mapa final'!#REF!="Muy Alta",'Mapa final'!#REF!="Catastrófico"),CONCATENATE("R9C",'Mapa final'!#REF!),"")</f>
        <v>#REF!</v>
      </c>
      <c r="Y14" s="36"/>
      <c r="Z14" s="191"/>
      <c r="AA14" s="192"/>
      <c r="AB14" s="192"/>
      <c r="AC14" s="192"/>
      <c r="AD14" s="192"/>
      <c r="AE14" s="193"/>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row>
    <row r="15" spans="1:76" ht="15" customHeight="1" x14ac:dyDescent="0.25">
      <c r="A15" s="36"/>
      <c r="B15" s="203"/>
      <c r="C15" s="204"/>
      <c r="D15" s="205"/>
      <c r="E15" s="172"/>
      <c r="F15" s="167"/>
      <c r="G15" s="167"/>
      <c r="H15" s="167"/>
      <c r="I15" s="167"/>
      <c r="J15" s="80" t="e">
        <f>IF(AND('Mapa final'!#REF!="Muy Alta",'Mapa final'!#REF!="Leve"),CONCATENATE("R10C",'Mapa final'!#REF!),"")</f>
        <v>#REF!</v>
      </c>
      <c r="K15" s="112" t="e">
        <f>IF(AND('Mapa final'!#REF!="Muy Alta",'Mapa final'!#REF!="Leve"),CONCATENATE("R10C",'Mapa final'!#REF!),"")</f>
        <v>#REF!</v>
      </c>
      <c r="L15" s="81" t="e">
        <f>IF(AND('Mapa final'!#REF!="Muy Alta",'Mapa final'!#REF!="Leve"),CONCATENATE("R10C",'Mapa final'!#REF!),"")</f>
        <v>#REF!</v>
      </c>
      <c r="M15" s="80" t="e">
        <f>IF(AND('Mapa final'!#REF!="Muy Alta",'Mapa final'!#REF!="Menor"),CONCATENATE("R10C",'Mapa final'!#REF!),"")</f>
        <v>#REF!</v>
      </c>
      <c r="N15" s="112" t="e">
        <f>IF(AND('Mapa final'!#REF!="Muy Alta",'Mapa final'!#REF!="Menor"),CONCATENATE("R10C",'Mapa final'!#REF!),"")</f>
        <v>#REF!</v>
      </c>
      <c r="O15" s="81" t="e">
        <f>IF(AND('Mapa final'!#REF!="Muy Alta",'Mapa final'!#REF!="Menor"),CONCATENATE("R10C",'Mapa final'!#REF!),"")</f>
        <v>#REF!</v>
      </c>
      <c r="P15" s="80" t="e">
        <f>IF(AND('Mapa final'!#REF!="Muy Alta",'Mapa final'!#REF!="Moderado"),CONCATENATE("R10C",'Mapa final'!#REF!),"")</f>
        <v>#REF!</v>
      </c>
      <c r="Q15" s="112" t="e">
        <f>IF(AND('Mapa final'!#REF!="Muy Alta",'Mapa final'!#REF!="Moderado"),CONCATENATE("R10C",'Mapa final'!#REF!),"")</f>
        <v>#REF!</v>
      </c>
      <c r="R15" s="81" t="e">
        <f>IF(AND('Mapa final'!#REF!="Muy Alta",'Mapa final'!#REF!="Moderado"),CONCATENATE("R10C",'Mapa final'!#REF!),"")</f>
        <v>#REF!</v>
      </c>
      <c r="S15" s="80" t="e">
        <f>IF(AND('Mapa final'!#REF!="Muy Alta",'Mapa final'!#REF!="Mayor"),CONCATENATE("R10C",'Mapa final'!#REF!),"")</f>
        <v>#REF!</v>
      </c>
      <c r="T15" s="112" t="e">
        <f>IF(AND('Mapa final'!#REF!="Muy Alta",'Mapa final'!#REF!="Mayor"),CONCATENATE("R10C",'Mapa final'!#REF!),"")</f>
        <v>#REF!</v>
      </c>
      <c r="U15" s="81" t="e">
        <f>IF(AND('Mapa final'!#REF!="Muy Alta",'Mapa final'!#REF!="Mayor"),CONCATENATE("R10C",'Mapa final'!#REF!),"")</f>
        <v>#REF!</v>
      </c>
      <c r="V15" s="87" t="e">
        <f>IF(AND('Mapa final'!#REF!="Muy Alta",'Mapa final'!#REF!="Catastrófico"),CONCATENATE("R10C",'Mapa final'!#REF!),"")</f>
        <v>#REF!</v>
      </c>
      <c r="W15" s="113" t="e">
        <f>IF(AND('Mapa final'!#REF!="Muy Alta",'Mapa final'!#REF!="Catastrófico"),CONCATENATE("R10C",'Mapa final'!#REF!),"")</f>
        <v>#REF!</v>
      </c>
      <c r="X15" s="88" t="e">
        <f>IF(AND('Mapa final'!#REF!="Muy Alta",'Mapa final'!#REF!="Catastrófico"),CONCATENATE("R10C",'Mapa final'!#REF!),"")</f>
        <v>#REF!</v>
      </c>
      <c r="Y15" s="36"/>
      <c r="Z15" s="191"/>
      <c r="AA15" s="192"/>
      <c r="AB15" s="192"/>
      <c r="AC15" s="192"/>
      <c r="AD15" s="192"/>
      <c r="AE15" s="193"/>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row>
    <row r="16" spans="1:76" ht="15" customHeight="1" x14ac:dyDescent="0.25">
      <c r="A16" s="36"/>
      <c r="B16" s="203"/>
      <c r="C16" s="204"/>
      <c r="D16" s="205"/>
      <c r="E16" s="172"/>
      <c r="F16" s="167"/>
      <c r="G16" s="167"/>
      <c r="H16" s="167"/>
      <c r="I16" s="167"/>
      <c r="J16" s="80" t="e">
        <f>IF(AND('Mapa final'!#REF!="Muy Alta",'Mapa final'!#REF!="Leve"),CONCATENATE("R11C",'Mapa final'!#REF!),"")</f>
        <v>#REF!</v>
      </c>
      <c r="K16" s="112" t="e">
        <f>IF(AND('Mapa final'!#REF!="Muy Alta",'Mapa final'!#REF!="Leve"),CONCATENATE("R11C",'Mapa final'!#REF!),"")</f>
        <v>#REF!</v>
      </c>
      <c r="L16" s="81" t="e">
        <f>IF(AND('Mapa final'!#REF!="Muy Alta",'Mapa final'!#REF!="Leve"),CONCATENATE("R11C",'Mapa final'!#REF!),"")</f>
        <v>#REF!</v>
      </c>
      <c r="M16" s="80" t="e">
        <f>IF(AND('Mapa final'!#REF!="Muy Alta",'Mapa final'!#REF!="Menor"),CONCATENATE("R11C",'Mapa final'!#REF!),"")</f>
        <v>#REF!</v>
      </c>
      <c r="N16" s="112" t="e">
        <f>IF(AND('Mapa final'!#REF!="Muy Alta",'Mapa final'!#REF!="Menor"),CONCATENATE("R11C",'Mapa final'!#REF!),"")</f>
        <v>#REF!</v>
      </c>
      <c r="O16" s="81" t="e">
        <f>IF(AND('Mapa final'!#REF!="Muy Alta",'Mapa final'!#REF!="Menor"),CONCATENATE("R11C",'Mapa final'!#REF!),"")</f>
        <v>#REF!</v>
      </c>
      <c r="P16" s="80" t="e">
        <f>IF(AND('Mapa final'!#REF!="Muy Alta",'Mapa final'!#REF!="Moderado"),CONCATENATE("R11C",'Mapa final'!#REF!),"")</f>
        <v>#REF!</v>
      </c>
      <c r="Q16" s="112" t="e">
        <f>IF(AND('Mapa final'!#REF!="Muy Alta",'Mapa final'!#REF!="Moderado"),CONCATENATE("R11C",'Mapa final'!#REF!),"")</f>
        <v>#REF!</v>
      </c>
      <c r="R16" s="81" t="e">
        <f>IF(AND('Mapa final'!#REF!="Muy Alta",'Mapa final'!#REF!="Moderado"),CONCATENATE("R11C",'Mapa final'!#REF!),"")</f>
        <v>#REF!</v>
      </c>
      <c r="S16" s="80" t="e">
        <f>IF(AND('Mapa final'!#REF!="Muy Alta",'Mapa final'!#REF!="Mayor"),CONCATENATE("R11C",'Mapa final'!#REF!),"")</f>
        <v>#REF!</v>
      </c>
      <c r="T16" s="112" t="e">
        <f>IF(AND('Mapa final'!#REF!="Muy Alta",'Mapa final'!#REF!="Mayor"),CONCATENATE("R11C",'Mapa final'!#REF!),"")</f>
        <v>#REF!</v>
      </c>
      <c r="U16" s="81" t="e">
        <f>IF(AND('Mapa final'!#REF!="Muy Alta",'Mapa final'!#REF!="Mayor"),CONCATENATE("R11C",'Mapa final'!#REF!),"")</f>
        <v>#REF!</v>
      </c>
      <c r="V16" s="87" t="e">
        <f>IF(AND('Mapa final'!#REF!="Muy Alta",'Mapa final'!#REF!="Catastrófico"),CONCATENATE("R11C",'Mapa final'!#REF!),"")</f>
        <v>#REF!</v>
      </c>
      <c r="W16" s="113" t="e">
        <f>IF(AND('Mapa final'!#REF!="Muy Alta",'Mapa final'!#REF!="Catastrófico"),CONCATENATE("R11C",'Mapa final'!#REF!),"")</f>
        <v>#REF!</v>
      </c>
      <c r="X16" s="88" t="e">
        <f>IF(AND('Mapa final'!#REF!="Muy Alta",'Mapa final'!#REF!="Catastrófico"),CONCATENATE("R11C",'Mapa final'!#REF!),"")</f>
        <v>#REF!</v>
      </c>
      <c r="Y16" s="36"/>
      <c r="Z16" s="191"/>
      <c r="AA16" s="192"/>
      <c r="AB16" s="192"/>
      <c r="AC16" s="192"/>
      <c r="AD16" s="192"/>
      <c r="AE16" s="193"/>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row>
    <row r="17" spans="1:61" ht="15" customHeight="1" x14ac:dyDescent="0.25">
      <c r="A17" s="36"/>
      <c r="B17" s="203"/>
      <c r="C17" s="204"/>
      <c r="D17" s="205"/>
      <c r="E17" s="172"/>
      <c r="F17" s="167"/>
      <c r="G17" s="167"/>
      <c r="H17" s="167"/>
      <c r="I17" s="167"/>
      <c r="J17" s="80" t="e">
        <f>IF(AND('Mapa final'!#REF!="Muy Alta",'Mapa final'!#REF!="Leve"),CONCATENATE("R12C",'Mapa final'!#REF!),"")</f>
        <v>#REF!</v>
      </c>
      <c r="K17" s="112" t="e">
        <f>IF(AND('Mapa final'!#REF!="Muy Alta",'Mapa final'!#REF!="Leve"),CONCATENATE("R12C",'Mapa final'!#REF!),"")</f>
        <v>#REF!</v>
      </c>
      <c r="L17" s="81" t="e">
        <f>IF(AND('Mapa final'!#REF!="Muy Alta",'Mapa final'!#REF!="Leve"),CONCATENATE("R12C",'Mapa final'!#REF!),"")</f>
        <v>#REF!</v>
      </c>
      <c r="M17" s="80" t="e">
        <f>IF(AND('Mapa final'!#REF!="Muy Alta",'Mapa final'!#REF!="Menor"),CONCATENATE("R12C",'Mapa final'!#REF!),"")</f>
        <v>#REF!</v>
      </c>
      <c r="N17" s="112" t="e">
        <f>IF(AND('Mapa final'!#REF!="Muy Alta",'Mapa final'!#REF!="Menor"),CONCATENATE("R12C",'Mapa final'!#REF!),"")</f>
        <v>#REF!</v>
      </c>
      <c r="O17" s="81" t="e">
        <f>IF(AND('Mapa final'!#REF!="Muy Alta",'Mapa final'!#REF!="Menor"),CONCATENATE("R12C",'Mapa final'!#REF!),"")</f>
        <v>#REF!</v>
      </c>
      <c r="P17" s="80" t="e">
        <f>IF(AND('Mapa final'!#REF!="Muy Alta",'Mapa final'!#REF!="Moderado"),CONCATENATE("R12C",'Mapa final'!#REF!),"")</f>
        <v>#REF!</v>
      </c>
      <c r="Q17" s="112" t="e">
        <f>IF(AND('Mapa final'!#REF!="Muy Alta",'Mapa final'!#REF!="Moderado"),CONCATENATE("R12C",'Mapa final'!#REF!),"")</f>
        <v>#REF!</v>
      </c>
      <c r="R17" s="81" t="e">
        <f>IF(AND('Mapa final'!#REF!="Muy Alta",'Mapa final'!#REF!="Moderado"),CONCATENATE("R12C",'Mapa final'!#REF!),"")</f>
        <v>#REF!</v>
      </c>
      <c r="S17" s="80" t="e">
        <f>IF(AND('Mapa final'!#REF!="Muy Alta",'Mapa final'!#REF!="Mayor"),CONCATENATE("R12C",'Mapa final'!#REF!),"")</f>
        <v>#REF!</v>
      </c>
      <c r="T17" s="112" t="e">
        <f>IF(AND('Mapa final'!#REF!="Muy Alta",'Mapa final'!#REF!="Mayor"),CONCATENATE("R12C",'Mapa final'!#REF!),"")</f>
        <v>#REF!</v>
      </c>
      <c r="U17" s="81" t="e">
        <f>IF(AND('Mapa final'!#REF!="Muy Alta",'Mapa final'!#REF!="Mayor"),CONCATENATE("R12C",'Mapa final'!#REF!),"")</f>
        <v>#REF!</v>
      </c>
      <c r="V17" s="87" t="e">
        <f>IF(AND('Mapa final'!#REF!="Muy Alta",'Mapa final'!#REF!="Catastrófico"),CONCATENATE("R12C",'Mapa final'!#REF!),"")</f>
        <v>#REF!</v>
      </c>
      <c r="W17" s="113" t="e">
        <f>IF(AND('Mapa final'!#REF!="Muy Alta",'Mapa final'!#REF!="Catastrófico"),CONCATENATE("R12C",'Mapa final'!#REF!),"")</f>
        <v>#REF!</v>
      </c>
      <c r="X17" s="88" t="e">
        <f>IF(AND('Mapa final'!#REF!="Muy Alta",'Mapa final'!#REF!="Catastrófico"),CONCATENATE("R12C",'Mapa final'!#REF!),"")</f>
        <v>#REF!</v>
      </c>
      <c r="Y17" s="36"/>
      <c r="Z17" s="191"/>
      <c r="AA17" s="192"/>
      <c r="AB17" s="192"/>
      <c r="AC17" s="192"/>
      <c r="AD17" s="192"/>
      <c r="AE17" s="193"/>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row>
    <row r="18" spans="1:61" ht="15" customHeight="1" x14ac:dyDescent="0.25">
      <c r="A18" s="36"/>
      <c r="B18" s="203"/>
      <c r="C18" s="204"/>
      <c r="D18" s="205"/>
      <c r="E18" s="172"/>
      <c r="F18" s="167"/>
      <c r="G18" s="167"/>
      <c r="H18" s="167"/>
      <c r="I18" s="167"/>
      <c r="J18" s="80" t="e">
        <f>IF(AND('Mapa final'!#REF!="Muy Alta",'Mapa final'!#REF!="Leve"),CONCATENATE("R12C",'Mapa final'!#REF!),"")</f>
        <v>#REF!</v>
      </c>
      <c r="K18" s="112" t="e">
        <f>IF(AND('Mapa final'!#REF!="Muy Alta",'Mapa final'!#REF!="Leve"),CONCATENATE("R13C",'Mapa final'!#REF!),"")</f>
        <v>#REF!</v>
      </c>
      <c r="L18" s="81" t="e">
        <f>IF(AND('Mapa final'!#REF!="Muy Alta",'Mapa final'!#REF!="Leve"),CONCATENATE("R13C",'Mapa final'!#REF!),"")</f>
        <v>#REF!</v>
      </c>
      <c r="M18" s="80" t="e">
        <f>IF(AND('Mapa final'!#REF!="Muy Alta",'Mapa final'!#REF!="Menor"),CONCATENATE("R12C",'Mapa final'!#REF!),"")</f>
        <v>#REF!</v>
      </c>
      <c r="N18" s="112" t="e">
        <f>IF(AND('Mapa final'!#REF!="Muy Alta",'Mapa final'!#REF!="Menor"),CONCATENATE("R13C",'Mapa final'!#REF!),"")</f>
        <v>#REF!</v>
      </c>
      <c r="O18" s="81" t="e">
        <f>IF(AND('Mapa final'!#REF!="Muy Alta",'Mapa final'!#REF!="Menor"),CONCATENATE("R13C",'Mapa final'!#REF!),"")</f>
        <v>#REF!</v>
      </c>
      <c r="P18" s="80" t="e">
        <f>IF(AND('Mapa final'!#REF!="Muy Alta",'Mapa final'!#REF!="Moderado"),CONCATENATE("R12C",'Mapa final'!#REF!),"")</f>
        <v>#REF!</v>
      </c>
      <c r="Q18" s="112" t="e">
        <f>IF(AND('Mapa final'!#REF!="Muy Alta",'Mapa final'!#REF!="Moderado"),CONCATENATE("R13C",'Mapa final'!#REF!),"")</f>
        <v>#REF!</v>
      </c>
      <c r="R18" s="81" t="e">
        <f>IF(AND('Mapa final'!#REF!="Muy Alta",'Mapa final'!#REF!="Moderado"),CONCATENATE("R13C",'Mapa final'!#REF!),"")</f>
        <v>#REF!</v>
      </c>
      <c r="S18" s="80" t="e">
        <f>IF(AND('Mapa final'!#REF!="Muy Alta",'Mapa final'!#REF!="Mayor"),CONCATENATE("R12C",'Mapa final'!#REF!),"")</f>
        <v>#REF!</v>
      </c>
      <c r="T18" s="112" t="e">
        <f>IF(AND('Mapa final'!#REF!="Muy Alta",'Mapa final'!#REF!="Mayor"),CONCATENATE("R13C",'Mapa final'!#REF!),"")</f>
        <v>#REF!</v>
      </c>
      <c r="U18" s="81" t="e">
        <f>IF(AND('Mapa final'!#REF!="Muy Alta",'Mapa final'!#REF!="Mayor"),CONCATENATE("R13C",'Mapa final'!#REF!),"")</f>
        <v>#REF!</v>
      </c>
      <c r="V18" s="87" t="e">
        <f>IF(AND('Mapa final'!#REF!="Muy Alta",'Mapa final'!#REF!="Catastrófico"),CONCATENATE("R12C",'Mapa final'!#REF!),"")</f>
        <v>#REF!</v>
      </c>
      <c r="W18" s="113" t="e">
        <f>IF(AND('Mapa final'!#REF!="Muy Alta",'Mapa final'!#REF!="Catastrófico"),CONCATENATE("R13C",'Mapa final'!#REF!),"")</f>
        <v>#REF!</v>
      </c>
      <c r="X18" s="88" t="e">
        <f>IF(AND('Mapa final'!#REF!="Muy Alta",'Mapa final'!#REF!="Catastrófico"),CONCATENATE("R13C",'Mapa final'!#REF!),"")</f>
        <v>#REF!</v>
      </c>
      <c r="Y18" s="36"/>
      <c r="Z18" s="191"/>
      <c r="AA18" s="192"/>
      <c r="AB18" s="192"/>
      <c r="AC18" s="192"/>
      <c r="AD18" s="192"/>
      <c r="AE18" s="193"/>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row>
    <row r="19" spans="1:61" ht="15" customHeight="1" x14ac:dyDescent="0.25">
      <c r="A19" s="36"/>
      <c r="B19" s="203"/>
      <c r="C19" s="204"/>
      <c r="D19" s="205"/>
      <c r="E19" s="172"/>
      <c r="F19" s="167"/>
      <c r="G19" s="167"/>
      <c r="H19" s="167"/>
      <c r="I19" s="167"/>
      <c r="J19" s="80" t="e">
        <f>IF(AND('Mapa final'!#REF!="Muy Alta",'Mapa final'!#REF!="Leve"),CONCATENATE("R13C",'Mapa final'!#REF!),"")</f>
        <v>#REF!</v>
      </c>
      <c r="K19" s="112" t="e">
        <f>IF(AND('Mapa final'!#REF!="Muy Alta",'Mapa final'!#REF!="Leve"),CONCATENATE("R14C",'Mapa final'!#REF!),"")</f>
        <v>#REF!</v>
      </c>
      <c r="L19" s="81" t="e">
        <f>IF(AND('Mapa final'!#REF!="Muy Alta",'Mapa final'!#REF!="Leve"),CONCATENATE("R14C",'Mapa final'!#REF!),"")</f>
        <v>#REF!</v>
      </c>
      <c r="M19" s="80" t="e">
        <f>IF(AND('Mapa final'!#REF!="Muy Alta",'Mapa final'!#REF!="Menor"),CONCATENATE("R13C",'Mapa final'!#REF!),"")</f>
        <v>#REF!</v>
      </c>
      <c r="N19" s="112" t="e">
        <f>IF(AND('Mapa final'!#REF!="Muy Alta",'Mapa final'!#REF!="Menor"),CONCATENATE("R14C",'Mapa final'!#REF!),"")</f>
        <v>#REF!</v>
      </c>
      <c r="O19" s="81" t="e">
        <f>IF(AND('Mapa final'!#REF!="Muy Alta",'Mapa final'!#REF!="Menor"),CONCATENATE("R14C",'Mapa final'!#REF!),"")</f>
        <v>#REF!</v>
      </c>
      <c r="P19" s="80" t="e">
        <f>IF(AND('Mapa final'!#REF!="Muy Alta",'Mapa final'!#REF!="Moderado"),CONCATENATE("R13C",'Mapa final'!#REF!),"")</f>
        <v>#REF!</v>
      </c>
      <c r="Q19" s="112" t="e">
        <f>IF(AND('Mapa final'!#REF!="Muy Alta",'Mapa final'!#REF!="Moderado"),CONCATENATE("R14C",'Mapa final'!#REF!),"")</f>
        <v>#REF!</v>
      </c>
      <c r="R19" s="81" t="e">
        <f>IF(AND('Mapa final'!#REF!="Muy Alta",'Mapa final'!#REF!="Moderado"),CONCATENATE("R14C",'Mapa final'!#REF!),"")</f>
        <v>#REF!</v>
      </c>
      <c r="S19" s="80" t="e">
        <f>IF(AND('Mapa final'!#REF!="Muy Alta",'Mapa final'!#REF!="Mayor"),CONCATENATE("R13C",'Mapa final'!#REF!),"")</f>
        <v>#REF!</v>
      </c>
      <c r="T19" s="112" t="e">
        <f>IF(AND('Mapa final'!#REF!="Muy Alta",'Mapa final'!#REF!="Mayor"),CONCATENATE("R14C",'Mapa final'!#REF!),"")</f>
        <v>#REF!</v>
      </c>
      <c r="U19" s="81" t="e">
        <f>IF(AND('Mapa final'!#REF!="Muy Alta",'Mapa final'!#REF!="Mayor"),CONCATENATE("R14C",'Mapa final'!#REF!),"")</f>
        <v>#REF!</v>
      </c>
      <c r="V19" s="87" t="e">
        <f>IF(AND('Mapa final'!#REF!="Muy Alta",'Mapa final'!#REF!="Catastrófico"),CONCATENATE("R13C",'Mapa final'!#REF!),"")</f>
        <v>#REF!</v>
      </c>
      <c r="W19" s="113" t="e">
        <f>IF(AND('Mapa final'!#REF!="Muy Alta",'Mapa final'!#REF!="Catastrófico"),CONCATENATE("R14C",'Mapa final'!#REF!),"")</f>
        <v>#REF!</v>
      </c>
      <c r="X19" s="88" t="e">
        <f>IF(AND('Mapa final'!#REF!="Muy Alta",'Mapa final'!#REF!="Catastrófico"),CONCATENATE("R14C",'Mapa final'!#REF!),"")</f>
        <v>#REF!</v>
      </c>
      <c r="Y19" s="36"/>
      <c r="Z19" s="191"/>
      <c r="AA19" s="192"/>
      <c r="AB19" s="192"/>
      <c r="AC19" s="192"/>
      <c r="AD19" s="192"/>
      <c r="AE19" s="193"/>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row>
    <row r="20" spans="1:61" ht="15" customHeight="1" x14ac:dyDescent="0.25">
      <c r="A20" s="36"/>
      <c r="B20" s="203"/>
      <c r="C20" s="204"/>
      <c r="D20" s="205"/>
      <c r="E20" s="172"/>
      <c r="F20" s="167"/>
      <c r="G20" s="167"/>
      <c r="H20" s="167"/>
      <c r="I20" s="167"/>
      <c r="J20" s="80" t="e">
        <f>IF(AND('Mapa final'!#REF!="Muy Alta",'Mapa final'!#REF!="Leve"),CONCATENATE("R14C",'Mapa final'!#REF!),"")</f>
        <v>#REF!</v>
      </c>
      <c r="K20" s="112" t="e">
        <f>IF(AND('Mapa final'!#REF!="Muy Alta",'Mapa final'!#REF!="Leve"),CONCATENATE("R14C",'Mapa final'!#REF!),"")</f>
        <v>#REF!</v>
      </c>
      <c r="L20" s="81" t="e">
        <f>IF(AND('Mapa final'!#REF!="Muy Alta",'Mapa final'!#REF!="Leve"),CONCATENATE("R14C",'Mapa final'!#REF!),"")</f>
        <v>#REF!</v>
      </c>
      <c r="M20" s="80" t="e">
        <f>IF(AND('Mapa final'!#REF!="Muy Alta",'Mapa final'!#REF!="Menor"),CONCATENATE("R14C",'Mapa final'!#REF!),"")</f>
        <v>#REF!</v>
      </c>
      <c r="N20" s="112" t="e">
        <f>IF(AND('Mapa final'!#REF!="Muy Alta",'Mapa final'!#REF!="Menor"),CONCATENATE("R14C",'Mapa final'!#REF!),"")</f>
        <v>#REF!</v>
      </c>
      <c r="O20" s="81" t="e">
        <f>IF(AND('Mapa final'!#REF!="Muy Alta",'Mapa final'!#REF!="Menor"),CONCATENATE("R14C",'Mapa final'!#REF!),"")</f>
        <v>#REF!</v>
      </c>
      <c r="P20" s="80" t="e">
        <f>IF(AND('Mapa final'!#REF!="Muy Alta",'Mapa final'!#REF!="Moderado"),CONCATENATE("R14C",'Mapa final'!#REF!),"")</f>
        <v>#REF!</v>
      </c>
      <c r="Q20" s="112" t="e">
        <f>IF(AND('Mapa final'!#REF!="Muy Alta",'Mapa final'!#REF!="Moderado"),CONCATENATE("R14C",'Mapa final'!#REF!),"")</f>
        <v>#REF!</v>
      </c>
      <c r="R20" s="81" t="e">
        <f>IF(AND('Mapa final'!#REF!="Muy Alta",'Mapa final'!#REF!="Moderado"),CONCATENATE("R14C",'Mapa final'!#REF!),"")</f>
        <v>#REF!</v>
      </c>
      <c r="S20" s="80" t="e">
        <f>IF(AND('Mapa final'!#REF!="Muy Alta",'Mapa final'!#REF!="Mayor"),CONCATENATE("R14C",'Mapa final'!#REF!),"")</f>
        <v>#REF!</v>
      </c>
      <c r="T20" s="112" t="e">
        <f>IF(AND('Mapa final'!#REF!="Muy Alta",'Mapa final'!#REF!="Mayor"),CONCATENATE("R14C",'Mapa final'!#REF!),"")</f>
        <v>#REF!</v>
      </c>
      <c r="U20" s="81" t="e">
        <f>IF(AND('Mapa final'!#REF!="Muy Alta",'Mapa final'!#REF!="Mayor"),CONCATENATE("R14C",'Mapa final'!#REF!),"")</f>
        <v>#REF!</v>
      </c>
      <c r="V20" s="87" t="e">
        <f>IF(AND('Mapa final'!#REF!="Muy Alta",'Mapa final'!#REF!="Catastrófico"),CONCATENATE("R14C",'Mapa final'!#REF!),"")</f>
        <v>#REF!</v>
      </c>
      <c r="W20" s="113" t="e">
        <f>IF(AND('Mapa final'!#REF!="Muy Alta",'Mapa final'!#REF!="Catastrófico"),CONCATENATE("R14C",'Mapa final'!#REF!),"")</f>
        <v>#REF!</v>
      </c>
      <c r="X20" s="88" t="e">
        <f>IF(AND('Mapa final'!#REF!="Muy Alta",'Mapa final'!#REF!="Catastrófico"),CONCATENATE("R14C",'Mapa final'!#REF!),"")</f>
        <v>#REF!</v>
      </c>
      <c r="Y20" s="36"/>
      <c r="Z20" s="191"/>
      <c r="AA20" s="192"/>
      <c r="AB20" s="192"/>
      <c r="AC20" s="192"/>
      <c r="AD20" s="192"/>
      <c r="AE20" s="193"/>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5" customHeight="1" x14ac:dyDescent="0.25">
      <c r="A21" s="36"/>
      <c r="B21" s="203"/>
      <c r="C21" s="204"/>
      <c r="D21" s="205"/>
      <c r="E21" s="172"/>
      <c r="F21" s="167"/>
      <c r="G21" s="167"/>
      <c r="H21" s="167"/>
      <c r="I21" s="167"/>
      <c r="J21" s="80" t="e">
        <f>IF(AND('Mapa final'!#REF!="Muy Alta",'Mapa final'!#REF!="Leve"),CONCATENATE("R15C",'Mapa final'!#REF!),"")</f>
        <v>#REF!</v>
      </c>
      <c r="K21" s="112" t="e">
        <f>IF(AND('Mapa final'!#REF!="Muy Alta",'Mapa final'!#REF!="Leve"),CONCATENATE("R15C",'Mapa final'!#REF!),"")</f>
        <v>#REF!</v>
      </c>
      <c r="L21" s="81" t="e">
        <f>IF(AND('Mapa final'!#REF!="Muy Alta",'Mapa final'!#REF!="Leve"),CONCATENATE("R15C",'Mapa final'!#REF!),"")</f>
        <v>#REF!</v>
      </c>
      <c r="M21" s="80" t="e">
        <f>IF(AND('Mapa final'!#REF!="Muy Alta",'Mapa final'!#REF!="Menor"),CONCATENATE("R15C",'Mapa final'!#REF!),"")</f>
        <v>#REF!</v>
      </c>
      <c r="N21" s="112" t="e">
        <f>IF(AND('Mapa final'!#REF!="Muy Alta",'Mapa final'!#REF!="Menor"),CONCATENATE("R15C",'Mapa final'!#REF!),"")</f>
        <v>#REF!</v>
      </c>
      <c r="O21" s="81" t="e">
        <f>IF(AND('Mapa final'!#REF!="Muy Alta",'Mapa final'!#REF!="Menor"),CONCATENATE("R15C",'Mapa final'!#REF!),"")</f>
        <v>#REF!</v>
      </c>
      <c r="P21" s="80" t="e">
        <f>IF(AND('Mapa final'!#REF!="Muy Alta",'Mapa final'!#REF!="Moderado"),CONCATENATE("R15C",'Mapa final'!#REF!),"")</f>
        <v>#REF!</v>
      </c>
      <c r="Q21" s="112" t="e">
        <f>IF(AND('Mapa final'!#REF!="Muy Alta",'Mapa final'!#REF!="Moderado"),CONCATENATE("R15C",'Mapa final'!#REF!),"")</f>
        <v>#REF!</v>
      </c>
      <c r="R21" s="81" t="e">
        <f>IF(AND('Mapa final'!#REF!="Muy Alta",'Mapa final'!#REF!="Moderado"),CONCATENATE("R15C",'Mapa final'!#REF!),"")</f>
        <v>#REF!</v>
      </c>
      <c r="S21" s="80" t="e">
        <f>IF(AND('Mapa final'!#REF!="Muy Alta",'Mapa final'!#REF!="Mayor"),CONCATENATE("R15C",'Mapa final'!#REF!),"")</f>
        <v>#REF!</v>
      </c>
      <c r="T21" s="112" t="e">
        <f>IF(AND('Mapa final'!#REF!="Muy Alta",'Mapa final'!#REF!="Mayor"),CONCATENATE("R15C",'Mapa final'!#REF!),"")</f>
        <v>#REF!</v>
      </c>
      <c r="U21" s="81" t="e">
        <f>IF(AND('Mapa final'!#REF!="Muy Alta",'Mapa final'!#REF!="Mayor"),CONCATENATE("R15C",'Mapa final'!#REF!),"")</f>
        <v>#REF!</v>
      </c>
      <c r="V21" s="87" t="e">
        <f>IF(AND('Mapa final'!#REF!="Muy Alta",'Mapa final'!#REF!="Catastrófico"),CONCATENATE("R15C",'Mapa final'!#REF!),"")</f>
        <v>#REF!</v>
      </c>
      <c r="W21" s="113" t="e">
        <f>IF(AND('Mapa final'!#REF!="Muy Alta",'Mapa final'!#REF!="Catastrófico"),CONCATENATE("R15C",'Mapa final'!#REF!),"")</f>
        <v>#REF!</v>
      </c>
      <c r="X21" s="88" t="e">
        <f>IF(AND('Mapa final'!#REF!="Muy Alta",'Mapa final'!#REF!="Catastrófico"),CONCATENATE("R15C",'Mapa final'!#REF!),"")</f>
        <v>#REF!</v>
      </c>
      <c r="Y21" s="36"/>
      <c r="Z21" s="191"/>
      <c r="AA21" s="192"/>
      <c r="AB21" s="192"/>
      <c r="AC21" s="192"/>
      <c r="AD21" s="192"/>
      <c r="AE21" s="193"/>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row>
    <row r="22" spans="1:61" ht="15" customHeight="1" x14ac:dyDescent="0.25">
      <c r="A22" s="36"/>
      <c r="B22" s="203"/>
      <c r="C22" s="204"/>
      <c r="D22" s="205"/>
      <c r="E22" s="172"/>
      <c r="F22" s="167"/>
      <c r="G22" s="167"/>
      <c r="H22" s="167"/>
      <c r="I22" s="167"/>
      <c r="J22" s="80" t="e">
        <f>IF(AND('Mapa final'!#REF!="Muy Alta",'Mapa final'!#REF!="Leve"),CONCATENATE("R16C",'Mapa final'!#REF!),"")</f>
        <v>#REF!</v>
      </c>
      <c r="K22" s="112" t="e">
        <f>IF(AND('Mapa final'!#REF!="Muy Alta",'Mapa final'!#REF!="Leve"),CONCATENATE("R16C",'Mapa final'!#REF!),"")</f>
        <v>#REF!</v>
      </c>
      <c r="L22" s="81" t="e">
        <f>IF(AND('Mapa final'!#REF!="Muy Alta",'Mapa final'!#REF!="Leve"),CONCATENATE("R16C",'Mapa final'!#REF!),"")</f>
        <v>#REF!</v>
      </c>
      <c r="M22" s="80" t="e">
        <f>IF(AND('Mapa final'!#REF!="Muy Alta",'Mapa final'!#REF!="Menor"),CONCATENATE("R16C",'Mapa final'!#REF!),"")</f>
        <v>#REF!</v>
      </c>
      <c r="N22" s="112" t="e">
        <f>IF(AND('Mapa final'!#REF!="Muy Alta",'Mapa final'!#REF!="Menor"),CONCATENATE("R16C",'Mapa final'!#REF!),"")</f>
        <v>#REF!</v>
      </c>
      <c r="O22" s="81" t="e">
        <f>IF(AND('Mapa final'!#REF!="Muy Alta",'Mapa final'!#REF!="Menor"),CONCATENATE("R16C",'Mapa final'!#REF!),"")</f>
        <v>#REF!</v>
      </c>
      <c r="P22" s="80" t="e">
        <f>IF(AND('Mapa final'!#REF!="Muy Alta",'Mapa final'!#REF!="Moderado"),CONCATENATE("R16C",'Mapa final'!#REF!),"")</f>
        <v>#REF!</v>
      </c>
      <c r="Q22" s="112" t="e">
        <f>IF(AND('Mapa final'!#REF!="Muy Alta",'Mapa final'!#REF!="Moderado"),CONCATENATE("R16C",'Mapa final'!#REF!),"")</f>
        <v>#REF!</v>
      </c>
      <c r="R22" s="81" t="e">
        <f>IF(AND('Mapa final'!#REF!="Muy Alta",'Mapa final'!#REF!="Moderado"),CONCATENATE("R16C",'Mapa final'!#REF!),"")</f>
        <v>#REF!</v>
      </c>
      <c r="S22" s="80" t="e">
        <f>IF(AND('Mapa final'!#REF!="Muy Alta",'Mapa final'!#REF!="Mayor"),CONCATENATE("R16C",'Mapa final'!#REF!),"")</f>
        <v>#REF!</v>
      </c>
      <c r="T22" s="112" t="e">
        <f>IF(AND('Mapa final'!#REF!="Muy Alta",'Mapa final'!#REF!="Mayor"),CONCATENATE("R16C",'Mapa final'!#REF!),"")</f>
        <v>#REF!</v>
      </c>
      <c r="U22" s="81" t="e">
        <f>IF(AND('Mapa final'!#REF!="Muy Alta",'Mapa final'!#REF!="Mayor"),CONCATENATE("R16C",'Mapa final'!#REF!),"")</f>
        <v>#REF!</v>
      </c>
      <c r="V22" s="87" t="e">
        <f>IF(AND('Mapa final'!#REF!="Muy Alta",'Mapa final'!#REF!="Catastrófico"),CONCATENATE("R16C",'Mapa final'!#REF!),"")</f>
        <v>#REF!</v>
      </c>
      <c r="W22" s="113" t="e">
        <f>IF(AND('Mapa final'!#REF!="Muy Alta",'Mapa final'!#REF!="Catastrófico"),CONCATENATE("R16C",'Mapa final'!#REF!),"")</f>
        <v>#REF!</v>
      </c>
      <c r="X22" s="88" t="e">
        <f>IF(AND('Mapa final'!#REF!="Muy Alta",'Mapa final'!#REF!="Catastrófico"),CONCATENATE("R16C",'Mapa final'!#REF!),"")</f>
        <v>#REF!</v>
      </c>
      <c r="Y22" s="36"/>
      <c r="Z22" s="191"/>
      <c r="AA22" s="192"/>
      <c r="AB22" s="192"/>
      <c r="AC22" s="192"/>
      <c r="AD22" s="192"/>
      <c r="AE22" s="193"/>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row>
    <row r="23" spans="1:61" ht="15" customHeight="1" x14ac:dyDescent="0.25">
      <c r="A23" s="36"/>
      <c r="B23" s="203"/>
      <c r="C23" s="204"/>
      <c r="D23" s="205"/>
      <c r="E23" s="172"/>
      <c r="F23" s="167"/>
      <c r="G23" s="167"/>
      <c r="H23" s="167"/>
      <c r="I23" s="167"/>
      <c r="J23" s="80" t="e">
        <f>IF(AND('Mapa final'!#REF!="Muy Alta",'Mapa final'!#REF!="Leve"),CONCATENATE("R17C",'Mapa final'!#REF!),"")</f>
        <v>#REF!</v>
      </c>
      <c r="K23" s="112" t="e">
        <f>IF(AND('Mapa final'!#REF!="Muy Alta",'Mapa final'!#REF!="Leve"),CONCATENATE("R17C",'Mapa final'!#REF!),"")</f>
        <v>#REF!</v>
      </c>
      <c r="L23" s="81" t="e">
        <f>IF(AND('Mapa final'!#REF!="Muy Alta",'Mapa final'!#REF!="Leve"),CONCATENATE("R17C",'Mapa final'!#REF!),"")</f>
        <v>#REF!</v>
      </c>
      <c r="M23" s="80" t="e">
        <f>IF(AND('Mapa final'!#REF!="Muy Alta",'Mapa final'!#REF!="Menor"),CONCATENATE("R17C",'Mapa final'!#REF!),"")</f>
        <v>#REF!</v>
      </c>
      <c r="N23" s="112" t="e">
        <f>IF(AND('Mapa final'!#REF!="Muy Alta",'Mapa final'!#REF!="Menor"),CONCATENATE("R17C",'Mapa final'!#REF!),"")</f>
        <v>#REF!</v>
      </c>
      <c r="O23" s="81" t="e">
        <f>IF(AND('Mapa final'!#REF!="Muy Alta",'Mapa final'!#REF!="Menor"),CONCATENATE("R17C",'Mapa final'!#REF!),"")</f>
        <v>#REF!</v>
      </c>
      <c r="P23" s="80" t="e">
        <f>IF(AND('Mapa final'!#REF!="Muy Alta",'Mapa final'!#REF!="Moderado"),CONCATENATE("R17C",'Mapa final'!#REF!),"")</f>
        <v>#REF!</v>
      </c>
      <c r="Q23" s="112" t="e">
        <f>IF(AND('Mapa final'!#REF!="Muy Alta",'Mapa final'!#REF!="Moderado"),CONCATENATE("R17C",'Mapa final'!#REF!),"")</f>
        <v>#REF!</v>
      </c>
      <c r="R23" s="81" t="e">
        <f>IF(AND('Mapa final'!#REF!="Muy Alta",'Mapa final'!#REF!="Moderado"),CONCATENATE("R17C",'Mapa final'!#REF!),"")</f>
        <v>#REF!</v>
      </c>
      <c r="S23" s="80" t="e">
        <f>IF(AND('Mapa final'!#REF!="Muy Alta",'Mapa final'!#REF!="Mayor"),CONCATENATE("R17C",'Mapa final'!#REF!),"")</f>
        <v>#REF!</v>
      </c>
      <c r="T23" s="112" t="e">
        <f>IF(AND('Mapa final'!#REF!="Muy Alta",'Mapa final'!#REF!="Mayor"),CONCATENATE("R17C",'Mapa final'!#REF!),"")</f>
        <v>#REF!</v>
      </c>
      <c r="U23" s="81" t="e">
        <f>IF(AND('Mapa final'!#REF!="Muy Alta",'Mapa final'!#REF!="Mayor"),CONCATENATE("R17C",'Mapa final'!#REF!),"")</f>
        <v>#REF!</v>
      </c>
      <c r="V23" s="87" t="e">
        <f>IF(AND('Mapa final'!#REF!="Muy Alta",'Mapa final'!#REF!="Catastrófico"),CONCATENATE("R17C",'Mapa final'!#REF!),"")</f>
        <v>#REF!</v>
      </c>
      <c r="W23" s="113" t="e">
        <f>IF(AND('Mapa final'!#REF!="Muy Alta",'Mapa final'!#REF!="Catastrófico"),CONCATENATE("R17C",'Mapa final'!#REF!),"")</f>
        <v>#REF!</v>
      </c>
      <c r="X23" s="88" t="e">
        <f>IF(AND('Mapa final'!#REF!="Muy Alta",'Mapa final'!#REF!="Catastrófico"),CONCATENATE("R17C",'Mapa final'!#REF!),"")</f>
        <v>#REF!</v>
      </c>
      <c r="Y23" s="36"/>
      <c r="Z23" s="191"/>
      <c r="AA23" s="192"/>
      <c r="AB23" s="192"/>
      <c r="AC23" s="192"/>
      <c r="AD23" s="192"/>
      <c r="AE23" s="193"/>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row>
    <row r="24" spans="1:61" ht="15" customHeight="1" x14ac:dyDescent="0.25">
      <c r="A24" s="36"/>
      <c r="B24" s="203"/>
      <c r="C24" s="204"/>
      <c r="D24" s="205"/>
      <c r="E24" s="172"/>
      <c r="F24" s="167"/>
      <c r="G24" s="167"/>
      <c r="H24" s="167"/>
      <c r="I24" s="167"/>
      <c r="J24" s="80" t="e">
        <f>IF(AND('Mapa final'!#REF!="Muy Alta",'Mapa final'!#REF!="Leve"),CONCATENATE("R18C",'Mapa final'!#REF!),"")</f>
        <v>#REF!</v>
      </c>
      <c r="K24" s="112" t="e">
        <f>IF(AND('Mapa final'!#REF!="Muy Alta",'Mapa final'!#REF!="Leve"),CONCATENATE("R18C",'Mapa final'!#REF!),"")</f>
        <v>#REF!</v>
      </c>
      <c r="L24" s="81" t="e">
        <f>IF(AND('Mapa final'!#REF!="Muy Alta",'Mapa final'!#REF!="Leve"),CONCATENATE("R18C",'Mapa final'!#REF!),"")</f>
        <v>#REF!</v>
      </c>
      <c r="M24" s="80" t="e">
        <f>IF(AND('Mapa final'!#REF!="Muy Alta",'Mapa final'!#REF!="Menor"),CONCATENATE("R18C",'Mapa final'!#REF!),"")</f>
        <v>#REF!</v>
      </c>
      <c r="N24" s="112" t="e">
        <f>IF(AND('Mapa final'!#REF!="Muy Alta",'Mapa final'!#REF!="Menor"),CONCATENATE("R18C",'Mapa final'!#REF!),"")</f>
        <v>#REF!</v>
      </c>
      <c r="O24" s="81" t="e">
        <f>IF(AND('Mapa final'!#REF!="Muy Alta",'Mapa final'!#REF!="Menor"),CONCATENATE("R18C",'Mapa final'!#REF!),"")</f>
        <v>#REF!</v>
      </c>
      <c r="P24" s="80" t="e">
        <f>IF(AND('Mapa final'!#REF!="Muy Alta",'Mapa final'!#REF!="Moderado"),CONCATENATE("R18C",'Mapa final'!#REF!),"")</f>
        <v>#REF!</v>
      </c>
      <c r="Q24" s="112" t="e">
        <f>IF(AND('Mapa final'!#REF!="Muy Alta",'Mapa final'!#REF!="Moderado"),CONCATENATE("R18C",'Mapa final'!#REF!),"")</f>
        <v>#REF!</v>
      </c>
      <c r="R24" s="81" t="e">
        <f>IF(AND('Mapa final'!#REF!="Muy Alta",'Mapa final'!#REF!="Moderado"),CONCATENATE("R18C",'Mapa final'!#REF!),"")</f>
        <v>#REF!</v>
      </c>
      <c r="S24" s="80" t="e">
        <f>IF(AND('Mapa final'!#REF!="Muy Alta",'Mapa final'!#REF!="Mayor"),CONCATENATE("R18C",'Mapa final'!#REF!),"")</f>
        <v>#REF!</v>
      </c>
      <c r="T24" s="112" t="e">
        <f>IF(AND('Mapa final'!#REF!="Muy Alta",'Mapa final'!#REF!="Mayor"),CONCATENATE("R18C",'Mapa final'!#REF!),"")</f>
        <v>#REF!</v>
      </c>
      <c r="U24" s="81" t="e">
        <f>IF(AND('Mapa final'!#REF!="Muy Alta",'Mapa final'!#REF!="Mayor"),CONCATENATE("R18C",'Mapa final'!#REF!),"")</f>
        <v>#REF!</v>
      </c>
      <c r="V24" s="87" t="e">
        <f>IF(AND('Mapa final'!#REF!="Muy Alta",'Mapa final'!#REF!="Catastrófico"),CONCATENATE("R18C",'Mapa final'!#REF!),"")</f>
        <v>#REF!</v>
      </c>
      <c r="W24" s="113" t="e">
        <f>IF(AND('Mapa final'!#REF!="Muy Alta",'Mapa final'!#REF!="Catastrófico"),CONCATENATE("R18C",'Mapa final'!#REF!),"")</f>
        <v>#REF!</v>
      </c>
      <c r="X24" s="88" t="e">
        <f>IF(AND('Mapa final'!#REF!="Muy Alta",'Mapa final'!#REF!="Catastrófico"),CONCATENATE("R18C",'Mapa final'!#REF!),"")</f>
        <v>#REF!</v>
      </c>
      <c r="Y24" s="36"/>
      <c r="Z24" s="191"/>
      <c r="AA24" s="192"/>
      <c r="AB24" s="192"/>
      <c r="AC24" s="192"/>
      <c r="AD24" s="192"/>
      <c r="AE24" s="193"/>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row>
    <row r="25" spans="1:61" ht="15" customHeight="1" x14ac:dyDescent="0.25">
      <c r="A25" s="36"/>
      <c r="B25" s="203"/>
      <c r="C25" s="204"/>
      <c r="D25" s="205"/>
      <c r="E25" s="172"/>
      <c r="F25" s="167"/>
      <c r="G25" s="167"/>
      <c r="H25" s="167"/>
      <c r="I25" s="167"/>
      <c r="J25" s="80" t="e">
        <f>IF(AND('Mapa final'!#REF!="Muy Alta",'Mapa final'!#REF!="Leve"),CONCATENATE("R19C",'Mapa final'!#REF!),"")</f>
        <v>#REF!</v>
      </c>
      <c r="K25" s="112" t="e">
        <f>IF(AND('Mapa final'!#REF!="Muy Alta",'Mapa final'!#REF!="Leve"),CONCATENATE("R19C",'Mapa final'!#REF!),"")</f>
        <v>#REF!</v>
      </c>
      <c r="L25" s="81" t="e">
        <f>IF(AND('Mapa final'!#REF!="Muy Alta",'Mapa final'!#REF!="Leve"),CONCATENATE("R19C",'Mapa final'!#REF!),"")</f>
        <v>#REF!</v>
      </c>
      <c r="M25" s="80" t="e">
        <f>IF(AND('Mapa final'!#REF!="Muy Alta",'Mapa final'!#REF!="Menor"),CONCATENATE("R19C",'Mapa final'!#REF!),"")</f>
        <v>#REF!</v>
      </c>
      <c r="N25" s="112" t="e">
        <f>IF(AND('Mapa final'!#REF!="Muy Alta",'Mapa final'!#REF!="Menor"),CONCATENATE("R19C",'Mapa final'!#REF!),"")</f>
        <v>#REF!</v>
      </c>
      <c r="O25" s="81" t="e">
        <f>IF(AND('Mapa final'!#REF!="Muy Alta",'Mapa final'!#REF!="Menor"),CONCATENATE("R19C",'Mapa final'!#REF!),"")</f>
        <v>#REF!</v>
      </c>
      <c r="P25" s="80" t="e">
        <f>IF(AND('Mapa final'!#REF!="Muy Alta",'Mapa final'!#REF!="Moderado"),CONCATENATE("R19C",'Mapa final'!#REF!),"")</f>
        <v>#REF!</v>
      </c>
      <c r="Q25" s="112" t="e">
        <f>IF(AND('Mapa final'!#REF!="Muy Alta",'Mapa final'!#REF!="Moderado"),CONCATENATE("R19C",'Mapa final'!#REF!),"")</f>
        <v>#REF!</v>
      </c>
      <c r="R25" s="81" t="e">
        <f>IF(AND('Mapa final'!#REF!="Muy Alta",'Mapa final'!#REF!="Moderado"),CONCATENATE("R19C",'Mapa final'!#REF!),"")</f>
        <v>#REF!</v>
      </c>
      <c r="S25" s="80" t="e">
        <f>IF(AND('Mapa final'!#REF!="Muy Alta",'Mapa final'!#REF!="Mayor"),CONCATENATE("R19C",'Mapa final'!#REF!),"")</f>
        <v>#REF!</v>
      </c>
      <c r="T25" s="112" t="e">
        <f>IF(AND('Mapa final'!#REF!="Muy Alta",'Mapa final'!#REF!="Mayor"),CONCATENATE("R19C",'Mapa final'!#REF!),"")</f>
        <v>#REF!</v>
      </c>
      <c r="U25" s="81" t="e">
        <f>IF(AND('Mapa final'!#REF!="Muy Alta",'Mapa final'!#REF!="Mayor"),CONCATENATE("R19C",'Mapa final'!#REF!),"")</f>
        <v>#REF!</v>
      </c>
      <c r="V25" s="87" t="e">
        <f>IF(AND('Mapa final'!#REF!="Muy Alta",'Mapa final'!#REF!="Catastrófico"),CONCATENATE("R19C",'Mapa final'!#REF!),"")</f>
        <v>#REF!</v>
      </c>
      <c r="W25" s="113" t="e">
        <f>IF(AND('Mapa final'!#REF!="Muy Alta",'Mapa final'!#REF!="Catastrófico"),CONCATENATE("R19C",'Mapa final'!#REF!),"")</f>
        <v>#REF!</v>
      </c>
      <c r="X25" s="88" t="e">
        <f>IF(AND('Mapa final'!#REF!="Muy Alta",'Mapa final'!#REF!="Catastrófico"),CONCATENATE("R19C",'Mapa final'!#REF!),"")</f>
        <v>#REF!</v>
      </c>
      <c r="Y25" s="36"/>
      <c r="Z25" s="191"/>
      <c r="AA25" s="192"/>
      <c r="AB25" s="192"/>
      <c r="AC25" s="192"/>
      <c r="AD25" s="192"/>
      <c r="AE25" s="193"/>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row>
    <row r="26" spans="1:61" ht="15" customHeight="1" x14ac:dyDescent="0.25">
      <c r="A26" s="36"/>
      <c r="B26" s="203"/>
      <c r="C26" s="204"/>
      <c r="D26" s="205"/>
      <c r="E26" s="172"/>
      <c r="F26" s="167"/>
      <c r="G26" s="167"/>
      <c r="H26" s="167"/>
      <c r="I26" s="167"/>
      <c r="J26" s="80" t="e">
        <f>IF(AND('Mapa final'!#REF!="Muy Alta",'Mapa final'!#REF!="Leve"),CONCATENATE("R20",'Mapa final'!#REF!),"")</f>
        <v>#REF!</v>
      </c>
      <c r="K26" s="112" t="e">
        <f>IF(AND('Mapa final'!#REF!="Muy Alta",'Mapa final'!#REF!="Leve"),CONCATENATE("R20C",'Mapa final'!#REF!),"")</f>
        <v>#REF!</v>
      </c>
      <c r="L26" s="81" t="e">
        <f>IF(AND('Mapa final'!#REF!="Muy Alta",'Mapa final'!#REF!="Leve"),CONCATENATE("R20C",'Mapa final'!#REF!),"")</f>
        <v>#REF!</v>
      </c>
      <c r="M26" s="80" t="e">
        <f>IF(AND('Mapa final'!#REF!="Muy Alta",'Mapa final'!#REF!="Menor"),CONCATENATE("R20",'Mapa final'!#REF!),"")</f>
        <v>#REF!</v>
      </c>
      <c r="N26" s="112" t="e">
        <f>IF(AND('Mapa final'!#REF!="Muy Alta",'Mapa final'!#REF!="Menor"),CONCATENATE("R20C",'Mapa final'!#REF!),"")</f>
        <v>#REF!</v>
      </c>
      <c r="O26" s="81" t="e">
        <f>IF(AND('Mapa final'!#REF!="Muy Alta",'Mapa final'!#REF!="Menor"),CONCATENATE("R20C",'Mapa final'!#REF!),"")</f>
        <v>#REF!</v>
      </c>
      <c r="P26" s="80" t="e">
        <f>IF(AND('Mapa final'!#REF!="Muy Alta",'Mapa final'!#REF!="Moderado"),CONCATENATE("R20",'Mapa final'!#REF!),"")</f>
        <v>#REF!</v>
      </c>
      <c r="Q26" s="112" t="e">
        <f>IF(AND('Mapa final'!#REF!="Muy Alta",'Mapa final'!#REF!="Moderado"),CONCATENATE("R20C",'Mapa final'!#REF!),"")</f>
        <v>#REF!</v>
      </c>
      <c r="R26" s="81" t="e">
        <f>IF(AND('Mapa final'!#REF!="Muy Alta",'Mapa final'!#REF!="Moderado"),CONCATENATE("R20C",'Mapa final'!#REF!),"")</f>
        <v>#REF!</v>
      </c>
      <c r="S26" s="80" t="e">
        <f>IF(AND('Mapa final'!#REF!="Muy Alta",'Mapa final'!#REF!="Mayor"),CONCATENATE("R20",'Mapa final'!#REF!),"")</f>
        <v>#REF!</v>
      </c>
      <c r="T26" s="112" t="e">
        <f>IF(AND('Mapa final'!#REF!="Muy Alta",'Mapa final'!#REF!="Mayor"),CONCATENATE("R20C",'Mapa final'!#REF!),"")</f>
        <v>#REF!</v>
      </c>
      <c r="U26" s="81" t="e">
        <f>IF(AND('Mapa final'!#REF!="Muy Alta",'Mapa final'!#REF!="Mayor"),CONCATENATE("R20C",'Mapa final'!#REF!),"")</f>
        <v>#REF!</v>
      </c>
      <c r="V26" s="87" t="e">
        <f>IF(AND('Mapa final'!#REF!="Muy Alta",'Mapa final'!#REF!="Catastrófico"),CONCATENATE("R20",'Mapa final'!#REF!),"")</f>
        <v>#REF!</v>
      </c>
      <c r="W26" s="113" t="e">
        <f>IF(AND('Mapa final'!#REF!="Muy Alta",'Mapa final'!#REF!="Catastrófico"),CONCATENATE("R20C",'Mapa final'!#REF!),"")</f>
        <v>#REF!</v>
      </c>
      <c r="X26" s="88" t="e">
        <f>IF(AND('Mapa final'!#REF!="Muy Alta",'Mapa final'!#REF!="Catastrófico"),CONCATENATE("R20C",'Mapa final'!#REF!),"")</f>
        <v>#REF!</v>
      </c>
      <c r="Y26" s="36"/>
      <c r="Z26" s="191"/>
      <c r="AA26" s="192"/>
      <c r="AB26" s="192"/>
      <c r="AC26" s="192"/>
      <c r="AD26" s="192"/>
      <c r="AE26" s="193"/>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row>
    <row r="27" spans="1:61" ht="15" customHeight="1" x14ac:dyDescent="0.25">
      <c r="A27" s="36"/>
      <c r="B27" s="203"/>
      <c r="C27" s="204"/>
      <c r="D27" s="205"/>
      <c r="E27" s="172"/>
      <c r="F27" s="167"/>
      <c r="G27" s="167"/>
      <c r="H27" s="167"/>
      <c r="I27" s="167"/>
      <c r="J27" s="80" t="e">
        <f>IF(AND('Mapa final'!#REF!="Muy Alta",'Mapa final'!#REF!="Leve"),CONCATENATE("R21C",'Mapa final'!#REF!),"")</f>
        <v>#REF!</v>
      </c>
      <c r="K27" s="112" t="e">
        <f>IF(AND('Mapa final'!#REF!="Muy Alta",'Mapa final'!#REF!="Leve"),CONCATENATE("R21C",'Mapa final'!#REF!),"")</f>
        <v>#REF!</v>
      </c>
      <c r="L27" s="81" t="e">
        <f>IF(AND('Mapa final'!#REF!="Muy Alta",'Mapa final'!#REF!="Leve"),CONCATENATE("R21C",'Mapa final'!#REF!),"")</f>
        <v>#REF!</v>
      </c>
      <c r="M27" s="80" t="e">
        <f>IF(AND('Mapa final'!#REF!="Muy Alta",'Mapa final'!#REF!="Menor"),CONCATENATE("R21C",'Mapa final'!#REF!),"")</f>
        <v>#REF!</v>
      </c>
      <c r="N27" s="112" t="e">
        <f>IF(AND('Mapa final'!#REF!="Muy Alta",'Mapa final'!#REF!="Menor"),CONCATENATE("R21C",'Mapa final'!#REF!),"")</f>
        <v>#REF!</v>
      </c>
      <c r="O27" s="81" t="e">
        <f>IF(AND('Mapa final'!#REF!="Muy Alta",'Mapa final'!#REF!="Menor"),CONCATENATE("R21C",'Mapa final'!#REF!),"")</f>
        <v>#REF!</v>
      </c>
      <c r="P27" s="80" t="e">
        <f>IF(AND('Mapa final'!#REF!="Muy Alta",'Mapa final'!#REF!="Moderado"),CONCATENATE("R21C",'Mapa final'!#REF!),"")</f>
        <v>#REF!</v>
      </c>
      <c r="Q27" s="112" t="e">
        <f>IF(AND('Mapa final'!#REF!="Muy Alta",'Mapa final'!#REF!="Moderado"),CONCATENATE("R21C",'Mapa final'!#REF!),"")</f>
        <v>#REF!</v>
      </c>
      <c r="R27" s="81" t="e">
        <f>IF(AND('Mapa final'!#REF!="Muy Alta",'Mapa final'!#REF!="Moderado"),CONCATENATE("R21C",'Mapa final'!#REF!),"")</f>
        <v>#REF!</v>
      </c>
      <c r="S27" s="80" t="e">
        <f>IF(AND('Mapa final'!#REF!="Muy Alta",'Mapa final'!#REF!="Mayor"),CONCATENATE("R21C",'Mapa final'!#REF!),"")</f>
        <v>#REF!</v>
      </c>
      <c r="T27" s="112" t="e">
        <f>IF(AND('Mapa final'!#REF!="Muy Alta",'Mapa final'!#REF!="Mayor"),CONCATENATE("R21C",'Mapa final'!#REF!),"")</f>
        <v>#REF!</v>
      </c>
      <c r="U27" s="81" t="e">
        <f>IF(AND('Mapa final'!#REF!="Muy Alta",'Mapa final'!#REF!="Mayor"),CONCATENATE("R21C",'Mapa final'!#REF!),"")</f>
        <v>#REF!</v>
      </c>
      <c r="V27" s="87" t="e">
        <f>IF(AND('Mapa final'!#REF!="Muy Alta",'Mapa final'!#REF!="Catastrófico"),CONCATENATE("R21C",'Mapa final'!#REF!),"")</f>
        <v>#REF!</v>
      </c>
      <c r="W27" s="113" t="e">
        <f>IF(AND('Mapa final'!#REF!="Muy Alta",'Mapa final'!#REF!="Catastrófico"),CONCATENATE("R21C",'Mapa final'!#REF!),"")</f>
        <v>#REF!</v>
      </c>
      <c r="X27" s="88" t="e">
        <f>IF(AND('Mapa final'!#REF!="Muy Alta",'Mapa final'!#REF!="Catastrófico"),CONCATENATE("R21C",'Mapa final'!#REF!),"")</f>
        <v>#REF!</v>
      </c>
      <c r="Y27" s="36"/>
      <c r="Z27" s="191"/>
      <c r="AA27" s="192"/>
      <c r="AB27" s="192"/>
      <c r="AC27" s="192"/>
      <c r="AD27" s="192"/>
      <c r="AE27" s="193"/>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row>
    <row r="28" spans="1:61" ht="15" customHeight="1" x14ac:dyDescent="0.25">
      <c r="A28" s="36"/>
      <c r="B28" s="203"/>
      <c r="C28" s="204"/>
      <c r="D28" s="205"/>
      <c r="E28" s="172"/>
      <c r="F28" s="167"/>
      <c r="G28" s="167"/>
      <c r="H28" s="167"/>
      <c r="I28" s="167"/>
      <c r="J28" s="80" t="e">
        <f>IF(AND('Mapa final'!#REF!="Muy Alta",'Mapa final'!#REF!="Leve"),CONCATENATE("R22C",'Mapa final'!#REF!),"")</f>
        <v>#REF!</v>
      </c>
      <c r="K28" s="112" t="e">
        <f>IF(AND('Mapa final'!#REF!="Muy Alta",'Mapa final'!#REF!="Leve"),CONCATENATE("R22C",'Mapa final'!#REF!),"")</f>
        <v>#REF!</v>
      </c>
      <c r="L28" s="81" t="e">
        <f>IF(AND('Mapa final'!#REF!="Muy Alta",'Mapa final'!#REF!="Leve"),CONCATENATE("R2C",'Mapa final'!#REF!),"")</f>
        <v>#REF!</v>
      </c>
      <c r="M28" s="80" t="e">
        <f>IF(AND('Mapa final'!#REF!="Muy Alta",'Mapa final'!#REF!="Menor"),CONCATENATE("R22C",'Mapa final'!#REF!),"")</f>
        <v>#REF!</v>
      </c>
      <c r="N28" s="112" t="e">
        <f>IF(AND('Mapa final'!#REF!="Muy Alta",'Mapa final'!#REF!="Menor"),CONCATENATE("R22C",'Mapa final'!#REF!),"")</f>
        <v>#REF!</v>
      </c>
      <c r="O28" s="81" t="e">
        <f>IF(AND('Mapa final'!#REF!="Muy Alta",'Mapa final'!#REF!="Menor"),CONCATENATE("R2C",'Mapa final'!#REF!),"")</f>
        <v>#REF!</v>
      </c>
      <c r="P28" s="80" t="e">
        <f>IF(AND('Mapa final'!#REF!="Muy Alta",'Mapa final'!#REF!="Moderado"),CONCATENATE("R22C",'Mapa final'!#REF!),"")</f>
        <v>#REF!</v>
      </c>
      <c r="Q28" s="112" t="e">
        <f>IF(AND('Mapa final'!#REF!="Muy Alta",'Mapa final'!#REF!="Moderado"),CONCATENATE("R22C",'Mapa final'!#REF!),"")</f>
        <v>#REF!</v>
      </c>
      <c r="R28" s="81" t="e">
        <f>IF(AND('Mapa final'!#REF!="Muy Alta",'Mapa final'!#REF!="Moderado"),CONCATENATE("R2C",'Mapa final'!#REF!),"")</f>
        <v>#REF!</v>
      </c>
      <c r="S28" s="80" t="e">
        <f>IF(AND('Mapa final'!#REF!="Muy Alta",'Mapa final'!#REF!="Mayor"),CONCATENATE("R22C",'Mapa final'!#REF!),"")</f>
        <v>#REF!</v>
      </c>
      <c r="T28" s="112" t="e">
        <f>IF(AND('Mapa final'!#REF!="Muy Alta",'Mapa final'!#REF!="Mayor"),CONCATENATE("R22C",'Mapa final'!#REF!),"")</f>
        <v>#REF!</v>
      </c>
      <c r="U28" s="81" t="e">
        <f>IF(AND('Mapa final'!#REF!="Muy Alta",'Mapa final'!#REF!="Mayor"),CONCATENATE("R2C",'Mapa final'!#REF!),"")</f>
        <v>#REF!</v>
      </c>
      <c r="V28" s="87" t="e">
        <f>IF(AND('Mapa final'!#REF!="Muy Alta",'Mapa final'!#REF!="Catastrófico"),CONCATENATE("R22C",'Mapa final'!#REF!),"")</f>
        <v>#REF!</v>
      </c>
      <c r="W28" s="113" t="e">
        <f>IF(AND('Mapa final'!#REF!="Muy Alta",'Mapa final'!#REF!="Catastrófico"),CONCATENATE("R22C",'Mapa final'!#REF!),"")</f>
        <v>#REF!</v>
      </c>
      <c r="X28" s="88" t="e">
        <f>IF(AND('Mapa final'!#REF!="Muy Alta",'Mapa final'!#REF!="Catastrófico"),CONCATENATE("R2C",'Mapa final'!#REF!),"")</f>
        <v>#REF!</v>
      </c>
      <c r="Y28" s="36"/>
      <c r="Z28" s="191"/>
      <c r="AA28" s="192"/>
      <c r="AB28" s="192"/>
      <c r="AC28" s="192"/>
      <c r="AD28" s="192"/>
      <c r="AE28" s="193"/>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row>
    <row r="29" spans="1:61" ht="15" customHeight="1" x14ac:dyDescent="0.25">
      <c r="A29" s="36"/>
      <c r="B29" s="203"/>
      <c r="C29" s="204"/>
      <c r="D29" s="205"/>
      <c r="E29" s="172"/>
      <c r="F29" s="167"/>
      <c r="G29" s="167"/>
      <c r="H29" s="167"/>
      <c r="I29" s="167"/>
      <c r="J29" s="80" t="e">
        <f>IF(AND('Mapa final'!#REF!="Muy Alta",'Mapa final'!#REF!="Leve"),CONCATENATE("R23C",'Mapa final'!#REF!),"")</f>
        <v>#REF!</v>
      </c>
      <c r="K29" s="112" t="e">
        <f>IF(AND('Mapa final'!#REF!="Muy Alta",'Mapa final'!#REF!="Leve"),CONCATENATE("R23C",'Mapa final'!#REF!),"")</f>
        <v>#REF!</v>
      </c>
      <c r="L29" s="81" t="e">
        <f>IF(AND('Mapa final'!#REF!="Muy Alta",'Mapa final'!#REF!="Leve"),CONCATENATE("R23C",'Mapa final'!#REF!),"")</f>
        <v>#REF!</v>
      </c>
      <c r="M29" s="80" t="e">
        <f>IF(AND('Mapa final'!#REF!="Muy Alta",'Mapa final'!#REF!="Menor"),CONCATENATE("R23C",'Mapa final'!#REF!),"")</f>
        <v>#REF!</v>
      </c>
      <c r="N29" s="112" t="e">
        <f>IF(AND('Mapa final'!#REF!="Muy Alta",'Mapa final'!#REF!="Menor"),CONCATENATE("R23C",'Mapa final'!#REF!),"")</f>
        <v>#REF!</v>
      </c>
      <c r="O29" s="81" t="e">
        <f>IF(AND('Mapa final'!#REF!="Muy Alta",'Mapa final'!#REF!="Menor"),CONCATENATE("R23C",'Mapa final'!#REF!),"")</f>
        <v>#REF!</v>
      </c>
      <c r="P29" s="80" t="e">
        <f>IF(AND('Mapa final'!#REF!="Muy Alta",'Mapa final'!#REF!="Moderado"),CONCATENATE("R23C",'Mapa final'!#REF!),"")</f>
        <v>#REF!</v>
      </c>
      <c r="Q29" s="112" t="e">
        <f>IF(AND('Mapa final'!#REF!="Muy Alta",'Mapa final'!#REF!="Moderado"),CONCATENATE("R23C",'Mapa final'!#REF!),"")</f>
        <v>#REF!</v>
      </c>
      <c r="R29" s="81" t="e">
        <f>IF(AND('Mapa final'!#REF!="Muy Alta",'Mapa final'!#REF!="Moderado"),CONCATENATE("R23C",'Mapa final'!#REF!),"")</f>
        <v>#REF!</v>
      </c>
      <c r="S29" s="80" t="e">
        <f>IF(AND('Mapa final'!#REF!="Muy Alta",'Mapa final'!#REF!="Mayor"),CONCATENATE("R23C",'Mapa final'!#REF!),"")</f>
        <v>#REF!</v>
      </c>
      <c r="T29" s="112" t="e">
        <f>IF(AND('Mapa final'!#REF!="Muy Alta",'Mapa final'!#REF!="Mayor"),CONCATENATE("R23C",'Mapa final'!#REF!),"")</f>
        <v>#REF!</v>
      </c>
      <c r="U29" s="81" t="e">
        <f>IF(AND('Mapa final'!#REF!="Muy Alta",'Mapa final'!#REF!="Mayor"),CONCATENATE("R23C",'Mapa final'!#REF!),"")</f>
        <v>#REF!</v>
      </c>
      <c r="V29" s="87" t="e">
        <f>IF(AND('Mapa final'!#REF!="Muy Alta",'Mapa final'!#REF!="Catastrófico"),CONCATENATE("R23C",'Mapa final'!#REF!),"")</f>
        <v>#REF!</v>
      </c>
      <c r="W29" s="113" t="e">
        <f>IF(AND('Mapa final'!#REF!="Muy Alta",'Mapa final'!#REF!="Catastrófico"),CONCATENATE("R23C",'Mapa final'!#REF!),"")</f>
        <v>#REF!</v>
      </c>
      <c r="X29" s="88" t="e">
        <f>IF(AND('Mapa final'!#REF!="Muy Alta",'Mapa final'!#REF!="Catastrófico"),CONCATENATE("R23C",'Mapa final'!#REF!),"")</f>
        <v>#REF!</v>
      </c>
      <c r="Y29" s="36"/>
      <c r="Z29" s="191"/>
      <c r="AA29" s="192"/>
      <c r="AB29" s="192"/>
      <c r="AC29" s="192"/>
      <c r="AD29" s="192"/>
      <c r="AE29" s="193"/>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row>
    <row r="30" spans="1:61" ht="15" customHeight="1" x14ac:dyDescent="0.25">
      <c r="A30" s="36"/>
      <c r="B30" s="203"/>
      <c r="C30" s="204"/>
      <c r="D30" s="205"/>
      <c r="E30" s="172"/>
      <c r="F30" s="167"/>
      <c r="G30" s="167"/>
      <c r="H30" s="167"/>
      <c r="I30" s="167"/>
      <c r="J30" s="80" t="e">
        <f>IF(AND('Mapa final'!#REF!="Muy Alta",'Mapa final'!#REF!="Leve"),CONCATENATE("R24C",'Mapa final'!#REF!),"")</f>
        <v>#REF!</v>
      </c>
      <c r="K30" s="112" t="e">
        <f>IF(AND('Mapa final'!#REF!="Muy Alta",'Mapa final'!#REF!="Leve"),CONCATENATE("R24C",'Mapa final'!#REF!),"")</f>
        <v>#REF!</v>
      </c>
      <c r="L30" s="81" t="e">
        <f>IF(AND('Mapa final'!#REF!="Muy Alta",'Mapa final'!#REF!="Leve"),CONCATENATE("R24C",'Mapa final'!#REF!),"")</f>
        <v>#REF!</v>
      </c>
      <c r="M30" s="80" t="e">
        <f>IF(AND('Mapa final'!#REF!="Muy Alta",'Mapa final'!#REF!="Menor"),CONCATENATE("R24C",'Mapa final'!#REF!),"")</f>
        <v>#REF!</v>
      </c>
      <c r="N30" s="112" t="e">
        <f>IF(AND('Mapa final'!#REF!="Muy Alta",'Mapa final'!#REF!="Menor"),CONCATENATE("R24C",'Mapa final'!#REF!),"")</f>
        <v>#REF!</v>
      </c>
      <c r="O30" s="81" t="e">
        <f>IF(AND('Mapa final'!#REF!="Muy Alta",'Mapa final'!#REF!="Menor"),CONCATENATE("R24C",'Mapa final'!#REF!),"")</f>
        <v>#REF!</v>
      </c>
      <c r="P30" s="80" t="e">
        <f>IF(AND('Mapa final'!#REF!="Muy Alta",'Mapa final'!#REF!="Moderado"),CONCATENATE("R24C",'Mapa final'!#REF!),"")</f>
        <v>#REF!</v>
      </c>
      <c r="Q30" s="112" t="e">
        <f>IF(AND('Mapa final'!#REF!="Muy Alta",'Mapa final'!#REF!="Moderado"),CONCATENATE("R24C",'Mapa final'!#REF!),"")</f>
        <v>#REF!</v>
      </c>
      <c r="R30" s="81" t="e">
        <f>IF(AND('Mapa final'!#REF!="Muy Alta",'Mapa final'!#REF!="Moderado"),CONCATENATE("R24C",'Mapa final'!#REF!),"")</f>
        <v>#REF!</v>
      </c>
      <c r="S30" s="80" t="e">
        <f>IF(AND('Mapa final'!#REF!="Muy Alta",'Mapa final'!#REF!="Mayor"),CONCATENATE("R24C",'Mapa final'!#REF!),"")</f>
        <v>#REF!</v>
      </c>
      <c r="T30" s="112" t="e">
        <f>IF(AND('Mapa final'!#REF!="Muy Alta",'Mapa final'!#REF!="Mayor"),CONCATENATE("R24C",'Mapa final'!#REF!),"")</f>
        <v>#REF!</v>
      </c>
      <c r="U30" s="81" t="e">
        <f>IF(AND('Mapa final'!#REF!="Muy Alta",'Mapa final'!#REF!="Mayor"),CONCATENATE("R24C",'Mapa final'!#REF!),"")</f>
        <v>#REF!</v>
      </c>
      <c r="V30" s="87" t="e">
        <f>IF(AND('Mapa final'!#REF!="Muy Alta",'Mapa final'!#REF!="Catastrófico"),CONCATENATE("R24C",'Mapa final'!#REF!),"")</f>
        <v>#REF!</v>
      </c>
      <c r="W30" s="113" t="e">
        <f>IF(AND('Mapa final'!#REF!="Muy Alta",'Mapa final'!#REF!="Catastrófico"),CONCATENATE("R24C",'Mapa final'!#REF!),"")</f>
        <v>#REF!</v>
      </c>
      <c r="X30" s="88" t="e">
        <f>IF(AND('Mapa final'!#REF!="Muy Alta",'Mapa final'!#REF!="Catastrófico"),CONCATENATE("R24C",'Mapa final'!#REF!),"")</f>
        <v>#REF!</v>
      </c>
      <c r="Y30" s="36"/>
      <c r="Z30" s="191"/>
      <c r="AA30" s="192"/>
      <c r="AB30" s="192"/>
      <c r="AC30" s="192"/>
      <c r="AD30" s="192"/>
      <c r="AE30" s="193"/>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row>
    <row r="31" spans="1:61" ht="15" customHeight="1" x14ac:dyDescent="0.25">
      <c r="A31" s="36"/>
      <c r="B31" s="203"/>
      <c r="C31" s="204"/>
      <c r="D31" s="205"/>
      <c r="E31" s="172"/>
      <c r="F31" s="167"/>
      <c r="G31" s="167"/>
      <c r="H31" s="167"/>
      <c r="I31" s="167"/>
      <c r="J31" s="80" t="e">
        <f>IF(AND('Mapa final'!#REF!="Muy Alta",'Mapa final'!#REF!="Leve"),CONCATENATE("R25C",'Mapa final'!#REF!),"")</f>
        <v>#REF!</v>
      </c>
      <c r="K31" s="112" t="e">
        <f>IF(AND('Mapa final'!#REF!="Muy Alta",'Mapa final'!#REF!="Leve"),CONCATENATE("R25C",'Mapa final'!#REF!),"")</f>
        <v>#REF!</v>
      </c>
      <c r="L31" s="81" t="e">
        <f>IF(AND('Mapa final'!#REF!="Muy Alta",'Mapa final'!#REF!="Leve"),CONCATENATE("R25C",'Mapa final'!#REF!),"")</f>
        <v>#REF!</v>
      </c>
      <c r="M31" s="80" t="e">
        <f>IF(AND('Mapa final'!#REF!="Muy Alta",'Mapa final'!#REF!="Menor"),CONCATENATE("R25C",'Mapa final'!#REF!),"")</f>
        <v>#REF!</v>
      </c>
      <c r="N31" s="112" t="e">
        <f>IF(AND('Mapa final'!#REF!="Muy Alta",'Mapa final'!#REF!="Menor"),CONCATENATE("R25C",'Mapa final'!#REF!),"")</f>
        <v>#REF!</v>
      </c>
      <c r="O31" s="81" t="e">
        <f>IF(AND('Mapa final'!#REF!="Muy Alta",'Mapa final'!#REF!="Menor"),CONCATENATE("R25C",'Mapa final'!#REF!),"")</f>
        <v>#REF!</v>
      </c>
      <c r="P31" s="80" t="e">
        <f>IF(AND('Mapa final'!#REF!="Muy Alta",'Mapa final'!#REF!="Moderado"),CONCATENATE("R25C",'Mapa final'!#REF!),"")</f>
        <v>#REF!</v>
      </c>
      <c r="Q31" s="112" t="e">
        <f>IF(AND('Mapa final'!#REF!="Muy Alta",'Mapa final'!#REF!="Moderado"),CONCATENATE("R25C",'Mapa final'!#REF!),"")</f>
        <v>#REF!</v>
      </c>
      <c r="R31" s="81" t="e">
        <f>IF(AND('Mapa final'!#REF!="Muy Alta",'Mapa final'!#REF!="Moderado"),CONCATENATE("R25C",'Mapa final'!#REF!),"")</f>
        <v>#REF!</v>
      </c>
      <c r="S31" s="80" t="e">
        <f>IF(AND('Mapa final'!#REF!="Muy Alta",'Mapa final'!#REF!="Mayor"),CONCATENATE("R25C",'Mapa final'!#REF!),"")</f>
        <v>#REF!</v>
      </c>
      <c r="T31" s="112" t="e">
        <f>IF(AND('Mapa final'!#REF!="Muy Alta",'Mapa final'!#REF!="Mayor"),CONCATENATE("R25C",'Mapa final'!#REF!),"")</f>
        <v>#REF!</v>
      </c>
      <c r="U31" s="81" t="e">
        <f>IF(AND('Mapa final'!#REF!="Muy Alta",'Mapa final'!#REF!="Mayor"),CONCATENATE("R25C",'Mapa final'!#REF!),"")</f>
        <v>#REF!</v>
      </c>
      <c r="V31" s="87" t="e">
        <f>IF(AND('Mapa final'!#REF!="Muy Alta",'Mapa final'!#REF!="Catastrófico"),CONCATENATE("R25C",'Mapa final'!#REF!),"")</f>
        <v>#REF!</v>
      </c>
      <c r="W31" s="113" t="e">
        <f>IF(AND('Mapa final'!#REF!="Muy Alta",'Mapa final'!#REF!="Catastrófico"),CONCATENATE("R25C",'Mapa final'!#REF!),"")</f>
        <v>#REF!</v>
      </c>
      <c r="X31" s="88" t="e">
        <f>IF(AND('Mapa final'!#REF!="Muy Alta",'Mapa final'!#REF!="Catastrófico"),CONCATENATE("R25C",'Mapa final'!#REF!),"")</f>
        <v>#REF!</v>
      </c>
      <c r="Y31" s="36"/>
      <c r="Z31" s="191"/>
      <c r="AA31" s="192"/>
      <c r="AB31" s="192"/>
      <c r="AC31" s="192"/>
      <c r="AD31" s="192"/>
      <c r="AE31" s="193"/>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row>
    <row r="32" spans="1:61" ht="15" customHeight="1" x14ac:dyDescent="0.25">
      <c r="A32" s="36"/>
      <c r="B32" s="203"/>
      <c r="C32" s="204"/>
      <c r="D32" s="205"/>
      <c r="E32" s="172"/>
      <c r="F32" s="167"/>
      <c r="G32" s="167"/>
      <c r="H32" s="167"/>
      <c r="I32" s="167"/>
      <c r="J32" s="80" t="e">
        <f>IF(AND('Mapa final'!#REF!="Muy Alta",'Mapa final'!#REF!="Leve"),CONCATENATE("R26C",'Mapa final'!#REF!),"")</f>
        <v>#REF!</v>
      </c>
      <c r="K32" s="112" t="e">
        <f>IF(AND('Mapa final'!#REF!="Muy Alta",'Mapa final'!#REF!="Leve"),CONCATENATE("R26C",'Mapa final'!#REF!),"")</f>
        <v>#REF!</v>
      </c>
      <c r="L32" s="81" t="e">
        <f>IF(AND('Mapa final'!#REF!="Muy Alta",'Mapa final'!#REF!="Leve"),CONCATENATE("R26C",'Mapa final'!#REF!),"")</f>
        <v>#REF!</v>
      </c>
      <c r="M32" s="80" t="e">
        <f>IF(AND('Mapa final'!#REF!="Muy Alta",'Mapa final'!#REF!="Menor"),CONCATENATE("R26C",'Mapa final'!#REF!),"")</f>
        <v>#REF!</v>
      </c>
      <c r="N32" s="112" t="e">
        <f>IF(AND('Mapa final'!#REF!="Muy Alta",'Mapa final'!#REF!="Menor"),CONCATENATE("R26C",'Mapa final'!#REF!),"")</f>
        <v>#REF!</v>
      </c>
      <c r="O32" s="81" t="e">
        <f>IF(AND('Mapa final'!#REF!="Muy Alta",'Mapa final'!#REF!="Menor"),CONCATENATE("R26C",'Mapa final'!#REF!),"")</f>
        <v>#REF!</v>
      </c>
      <c r="P32" s="80" t="e">
        <f>IF(AND('Mapa final'!#REF!="Muy Alta",'Mapa final'!#REF!="Moderado"),CONCATENATE("R26C",'Mapa final'!#REF!),"")</f>
        <v>#REF!</v>
      </c>
      <c r="Q32" s="112" t="e">
        <f>IF(AND('Mapa final'!#REF!="Muy Alta",'Mapa final'!#REF!="Moderado"),CONCATENATE("R26C",'Mapa final'!#REF!),"")</f>
        <v>#REF!</v>
      </c>
      <c r="R32" s="81" t="e">
        <f>IF(AND('Mapa final'!#REF!="Muy Alta",'Mapa final'!#REF!="Moderado"),CONCATENATE("R26C",'Mapa final'!#REF!),"")</f>
        <v>#REF!</v>
      </c>
      <c r="S32" s="80" t="e">
        <f>IF(AND('Mapa final'!#REF!="Muy Alta",'Mapa final'!#REF!="Mayor"),CONCATENATE("R26C",'Mapa final'!#REF!),"")</f>
        <v>#REF!</v>
      </c>
      <c r="T32" s="112" t="e">
        <f>IF(AND('Mapa final'!#REF!="Muy Alta",'Mapa final'!#REF!="Mayor"),CONCATENATE("R26C",'Mapa final'!#REF!),"")</f>
        <v>#REF!</v>
      </c>
      <c r="U32" s="81" t="e">
        <f>IF(AND('Mapa final'!#REF!="Muy Alta",'Mapa final'!#REF!="Mayor"),CONCATENATE("R26C",'Mapa final'!#REF!),"")</f>
        <v>#REF!</v>
      </c>
      <c r="V32" s="87" t="e">
        <f>IF(AND('Mapa final'!#REF!="Muy Alta",'Mapa final'!#REF!="Catastrófico"),CONCATENATE("R26C",'Mapa final'!#REF!),"")</f>
        <v>#REF!</v>
      </c>
      <c r="W32" s="113" t="e">
        <f>IF(AND('Mapa final'!#REF!="Muy Alta",'Mapa final'!#REF!="Catastrófico"),CONCATENATE("R26C",'Mapa final'!#REF!),"")</f>
        <v>#REF!</v>
      </c>
      <c r="X32" s="88" t="e">
        <f>IF(AND('Mapa final'!#REF!="Muy Alta",'Mapa final'!#REF!="Catastrófico"),CONCATENATE("R26C",'Mapa final'!#REF!),"")</f>
        <v>#REF!</v>
      </c>
      <c r="Y32" s="36"/>
      <c r="Z32" s="191"/>
      <c r="AA32" s="192"/>
      <c r="AB32" s="192"/>
      <c r="AC32" s="192"/>
      <c r="AD32" s="192"/>
      <c r="AE32" s="193"/>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row>
    <row r="33" spans="1:61" ht="15" customHeight="1" x14ac:dyDescent="0.25">
      <c r="A33" s="36"/>
      <c r="B33" s="203"/>
      <c r="C33" s="204"/>
      <c r="D33" s="205"/>
      <c r="E33" s="172"/>
      <c r="F33" s="167"/>
      <c r="G33" s="167"/>
      <c r="H33" s="167"/>
      <c r="I33" s="167"/>
      <c r="J33" s="80" t="e">
        <f>IF(AND('Mapa final'!#REF!="Muy Alta",'Mapa final'!#REF!="Leve"),CONCATENATE("R27C",'Mapa final'!#REF!),"")</f>
        <v>#REF!</v>
      </c>
      <c r="K33" s="112" t="e">
        <f>IF(AND('Mapa final'!#REF!="Muy Alta",'Mapa final'!#REF!="Leve"),CONCATENATE("R27C",'Mapa final'!#REF!),"")</f>
        <v>#REF!</v>
      </c>
      <c r="L33" s="81" t="e">
        <f>IF(AND('Mapa final'!#REF!="Muy Alta",'Mapa final'!#REF!="Leve"),CONCATENATE("R27C",'Mapa final'!#REF!),"")</f>
        <v>#REF!</v>
      </c>
      <c r="M33" s="80" t="e">
        <f>IF(AND('Mapa final'!#REF!="Muy Alta",'Mapa final'!#REF!="Menor"),CONCATENATE("R27C",'Mapa final'!#REF!),"")</f>
        <v>#REF!</v>
      </c>
      <c r="N33" s="112" t="e">
        <f>IF(AND('Mapa final'!#REF!="Muy Alta",'Mapa final'!#REF!="Menor"),CONCATENATE("R27C",'Mapa final'!#REF!),"")</f>
        <v>#REF!</v>
      </c>
      <c r="O33" s="81" t="e">
        <f>IF(AND('Mapa final'!#REF!="Muy Alta",'Mapa final'!#REF!="Menor"),CONCATENATE("R27C",'Mapa final'!#REF!),"")</f>
        <v>#REF!</v>
      </c>
      <c r="P33" s="80" t="e">
        <f>IF(AND('Mapa final'!#REF!="Muy Alta",'Mapa final'!#REF!="Moderado"),CONCATENATE("R27C",'Mapa final'!#REF!),"")</f>
        <v>#REF!</v>
      </c>
      <c r="Q33" s="112" t="e">
        <f>IF(AND('Mapa final'!#REF!="Muy Alta",'Mapa final'!#REF!="Moderado"),CONCATENATE("R27C",'Mapa final'!#REF!),"")</f>
        <v>#REF!</v>
      </c>
      <c r="R33" s="81" t="e">
        <f>IF(AND('Mapa final'!#REF!="Muy Alta",'Mapa final'!#REF!="Moderado"),CONCATENATE("R27C",'Mapa final'!#REF!),"")</f>
        <v>#REF!</v>
      </c>
      <c r="S33" s="80" t="e">
        <f>IF(AND('Mapa final'!#REF!="Muy Alta",'Mapa final'!#REF!="Mayor"),CONCATENATE("R27C",'Mapa final'!#REF!),"")</f>
        <v>#REF!</v>
      </c>
      <c r="T33" s="112" t="e">
        <f>IF(AND('Mapa final'!#REF!="Muy Alta",'Mapa final'!#REF!="Mayor"),CONCATENATE("R27C",'Mapa final'!#REF!),"")</f>
        <v>#REF!</v>
      </c>
      <c r="U33" s="81" t="e">
        <f>IF(AND('Mapa final'!#REF!="Muy Alta",'Mapa final'!#REF!="Mayor"),CONCATENATE("R27C",'Mapa final'!#REF!),"")</f>
        <v>#REF!</v>
      </c>
      <c r="V33" s="87" t="e">
        <f>IF(AND('Mapa final'!#REF!="Muy Alta",'Mapa final'!#REF!="Catastrófico"),CONCATENATE("R27C",'Mapa final'!#REF!),"")</f>
        <v>#REF!</v>
      </c>
      <c r="W33" s="113" t="e">
        <f>IF(AND('Mapa final'!#REF!="Muy Alta",'Mapa final'!#REF!="Catastrófico"),CONCATENATE("R27C",'Mapa final'!#REF!),"")</f>
        <v>#REF!</v>
      </c>
      <c r="X33" s="88" t="e">
        <f>IF(AND('Mapa final'!#REF!="Muy Alta",'Mapa final'!#REF!="Catastrófico"),CONCATENATE("R27C",'Mapa final'!#REF!),"")</f>
        <v>#REF!</v>
      </c>
      <c r="Y33" s="36"/>
      <c r="Z33" s="191"/>
      <c r="AA33" s="192"/>
      <c r="AB33" s="192"/>
      <c r="AC33" s="192"/>
      <c r="AD33" s="192"/>
      <c r="AE33" s="193"/>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row>
    <row r="34" spans="1:61" ht="15" customHeight="1" x14ac:dyDescent="0.25">
      <c r="A34" s="36"/>
      <c r="B34" s="203"/>
      <c r="C34" s="204"/>
      <c r="D34" s="205"/>
      <c r="E34" s="172"/>
      <c r="F34" s="167"/>
      <c r="G34" s="167"/>
      <c r="H34" s="167"/>
      <c r="I34" s="167"/>
      <c r="J34" s="80" t="e">
        <f>IF(AND('Mapa final'!#REF!="Muy Alta",'Mapa final'!#REF!="Leve"),CONCATENATE("R28C",'Mapa final'!#REF!),"")</f>
        <v>#REF!</v>
      </c>
      <c r="K34" s="112" t="e">
        <f>IF(AND('Mapa final'!#REF!="Muy Alta",'Mapa final'!#REF!="Leve"),CONCATENATE("R28C",'Mapa final'!#REF!),"")</f>
        <v>#REF!</v>
      </c>
      <c r="L34" s="81" t="e">
        <f>IF(AND('Mapa final'!#REF!="Muy Alta",'Mapa final'!#REF!="Leve"),CONCATENATE("R28C",'Mapa final'!#REF!),"")</f>
        <v>#REF!</v>
      </c>
      <c r="M34" s="80" t="e">
        <f>IF(AND('Mapa final'!#REF!="Muy Alta",'Mapa final'!#REF!="Menor"),CONCATENATE("R28C",'Mapa final'!#REF!),"")</f>
        <v>#REF!</v>
      </c>
      <c r="N34" s="112" t="e">
        <f>IF(AND('Mapa final'!#REF!="Muy Alta",'Mapa final'!#REF!="Menor"),CONCATENATE("R28C",'Mapa final'!#REF!),"")</f>
        <v>#REF!</v>
      </c>
      <c r="O34" s="81" t="e">
        <f>IF(AND('Mapa final'!#REF!="Muy Alta",'Mapa final'!#REF!="Menor"),CONCATENATE("R28C",'Mapa final'!#REF!),"")</f>
        <v>#REF!</v>
      </c>
      <c r="P34" s="80" t="e">
        <f>IF(AND('Mapa final'!#REF!="Muy Alta",'Mapa final'!#REF!="Moderado"),CONCATENATE("R28C",'Mapa final'!#REF!),"")</f>
        <v>#REF!</v>
      </c>
      <c r="Q34" s="112" t="e">
        <f>IF(AND('Mapa final'!#REF!="Muy Alta",'Mapa final'!#REF!="Moderado"),CONCATENATE("R28C",'Mapa final'!#REF!),"")</f>
        <v>#REF!</v>
      </c>
      <c r="R34" s="81" t="e">
        <f>IF(AND('Mapa final'!#REF!="Muy Alta",'Mapa final'!#REF!="Moderado"),CONCATENATE("R28C",'Mapa final'!#REF!),"")</f>
        <v>#REF!</v>
      </c>
      <c r="S34" s="80" t="e">
        <f>IF(AND('Mapa final'!#REF!="Muy Alta",'Mapa final'!#REF!="Mayor"),CONCATENATE("R28C",'Mapa final'!#REF!),"")</f>
        <v>#REF!</v>
      </c>
      <c r="T34" s="112" t="e">
        <f>IF(AND('Mapa final'!#REF!="Muy Alta",'Mapa final'!#REF!="Mayor"),CONCATENATE("R28C",'Mapa final'!#REF!),"")</f>
        <v>#REF!</v>
      </c>
      <c r="U34" s="81" t="e">
        <f>IF(AND('Mapa final'!#REF!="Muy Alta",'Mapa final'!#REF!="Mayor"),CONCATENATE("R28C",'Mapa final'!#REF!),"")</f>
        <v>#REF!</v>
      </c>
      <c r="V34" s="87" t="e">
        <f>IF(AND('Mapa final'!#REF!="Muy Alta",'Mapa final'!#REF!="Catastrófico"),CONCATENATE("R28C",'Mapa final'!#REF!),"")</f>
        <v>#REF!</v>
      </c>
      <c r="W34" s="113" t="e">
        <f>IF(AND('Mapa final'!#REF!="Muy Alta",'Mapa final'!#REF!="Catastrófico"),CONCATENATE("R28C",'Mapa final'!#REF!),"")</f>
        <v>#REF!</v>
      </c>
      <c r="X34" s="88" t="e">
        <f>IF(AND('Mapa final'!#REF!="Muy Alta",'Mapa final'!#REF!="Catastrófico"),CONCATENATE("R28C",'Mapa final'!#REF!),"")</f>
        <v>#REF!</v>
      </c>
      <c r="Y34" s="36"/>
      <c r="Z34" s="191"/>
      <c r="AA34" s="192"/>
      <c r="AB34" s="192"/>
      <c r="AC34" s="192"/>
      <c r="AD34" s="192"/>
      <c r="AE34" s="193"/>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row>
    <row r="35" spans="1:61" ht="15" customHeight="1" x14ac:dyDescent="0.25">
      <c r="A35" s="36"/>
      <c r="B35" s="203"/>
      <c r="C35" s="204"/>
      <c r="D35" s="205"/>
      <c r="E35" s="172"/>
      <c r="F35" s="167"/>
      <c r="G35" s="167"/>
      <c r="H35" s="167"/>
      <c r="I35" s="167"/>
      <c r="J35" s="80" t="e">
        <f>IF(AND('Mapa final'!#REF!="Muy Alta",'Mapa final'!#REF!="Leve"),CONCATENATE("R29C",'Mapa final'!#REF!),"")</f>
        <v>#REF!</v>
      </c>
      <c r="K35" s="112" t="e">
        <f>IF(AND('Mapa final'!#REF!="Muy Alta",'Mapa final'!#REF!="Leve"),CONCATENATE("R29C",'Mapa final'!#REF!),"")</f>
        <v>#REF!</v>
      </c>
      <c r="L35" s="81" t="e">
        <f>IF(AND('Mapa final'!#REF!="Muy Alta",'Mapa final'!#REF!="Leve"),CONCATENATE("R29C",'Mapa final'!#REF!),"")</f>
        <v>#REF!</v>
      </c>
      <c r="M35" s="80" t="e">
        <f>IF(AND('Mapa final'!#REF!="Muy Alta",'Mapa final'!#REF!="Menor"),CONCATENATE("R29C",'Mapa final'!#REF!),"")</f>
        <v>#REF!</v>
      </c>
      <c r="N35" s="112" t="e">
        <f>IF(AND('Mapa final'!#REF!="Muy Alta",'Mapa final'!#REF!="Menor"),CONCATENATE("R29C",'Mapa final'!#REF!),"")</f>
        <v>#REF!</v>
      </c>
      <c r="O35" s="81" t="e">
        <f>IF(AND('Mapa final'!#REF!="Muy Alta",'Mapa final'!#REF!="Menor"),CONCATENATE("R29C",'Mapa final'!#REF!),"")</f>
        <v>#REF!</v>
      </c>
      <c r="P35" s="80" t="e">
        <f>IF(AND('Mapa final'!#REF!="Muy Alta",'Mapa final'!#REF!="Moderado"),CONCATENATE("R29C",'Mapa final'!#REF!),"")</f>
        <v>#REF!</v>
      </c>
      <c r="Q35" s="112" t="e">
        <f>IF(AND('Mapa final'!#REF!="Muy Alta",'Mapa final'!#REF!="Moderado"),CONCATENATE("R29C",'Mapa final'!#REF!),"")</f>
        <v>#REF!</v>
      </c>
      <c r="R35" s="81" t="e">
        <f>IF(AND('Mapa final'!#REF!="Muy Alta",'Mapa final'!#REF!="Moderado"),CONCATENATE("R29C",'Mapa final'!#REF!),"")</f>
        <v>#REF!</v>
      </c>
      <c r="S35" s="80" t="e">
        <f>IF(AND('Mapa final'!#REF!="Muy Alta",'Mapa final'!#REF!="Mayor"),CONCATENATE("R29C",'Mapa final'!#REF!),"")</f>
        <v>#REF!</v>
      </c>
      <c r="T35" s="112" t="e">
        <f>IF(AND('Mapa final'!#REF!="Muy Alta",'Mapa final'!#REF!="Mayor"),CONCATENATE("R29C",'Mapa final'!#REF!),"")</f>
        <v>#REF!</v>
      </c>
      <c r="U35" s="81" t="e">
        <f>IF(AND('Mapa final'!#REF!="Muy Alta",'Mapa final'!#REF!="Mayor"),CONCATENATE("R29C",'Mapa final'!#REF!),"")</f>
        <v>#REF!</v>
      </c>
      <c r="V35" s="87" t="e">
        <f>IF(AND('Mapa final'!#REF!="Muy Alta",'Mapa final'!#REF!="Catastrófico"),CONCATENATE("R29C",'Mapa final'!#REF!),"")</f>
        <v>#REF!</v>
      </c>
      <c r="W35" s="113" t="e">
        <f>IF(AND('Mapa final'!#REF!="Muy Alta",'Mapa final'!#REF!="Catastrófico"),CONCATENATE("R29C",'Mapa final'!#REF!),"")</f>
        <v>#REF!</v>
      </c>
      <c r="X35" s="88" t="e">
        <f>IF(AND('Mapa final'!#REF!="Muy Alta",'Mapa final'!#REF!="Catastrófico"),CONCATENATE("R29C",'Mapa final'!#REF!),"")</f>
        <v>#REF!</v>
      </c>
      <c r="Y35" s="36"/>
      <c r="Z35" s="191"/>
      <c r="AA35" s="192"/>
      <c r="AB35" s="192"/>
      <c r="AC35" s="192"/>
      <c r="AD35" s="192"/>
      <c r="AE35" s="193"/>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row>
    <row r="36" spans="1:61" ht="15" customHeight="1" x14ac:dyDescent="0.25">
      <c r="A36" s="36"/>
      <c r="B36" s="203"/>
      <c r="C36" s="204"/>
      <c r="D36" s="205"/>
      <c r="E36" s="172"/>
      <c r="F36" s="167"/>
      <c r="G36" s="167"/>
      <c r="H36" s="167"/>
      <c r="I36" s="167"/>
      <c r="J36" s="80" t="e">
        <f>IF(AND('Mapa final'!#REF!="Muy Alta",'Mapa final'!#REF!="Leve"),CONCATENATE("R30C",'Mapa final'!#REF!),"")</f>
        <v>#REF!</v>
      </c>
      <c r="K36" s="112" t="e">
        <f>IF(AND('Mapa final'!#REF!="Muy Alta",'Mapa final'!#REF!="Leve"),CONCATENATE("R30C",'Mapa final'!#REF!),"")</f>
        <v>#REF!</v>
      </c>
      <c r="L36" s="81" t="e">
        <f>IF(AND('Mapa final'!#REF!="Muy Alta",'Mapa final'!#REF!="Leve"),CONCATENATE("R30C",'Mapa final'!#REF!),"")</f>
        <v>#REF!</v>
      </c>
      <c r="M36" s="80" t="e">
        <f>IF(AND('Mapa final'!#REF!="Muy Alta",'Mapa final'!#REF!="Menor"),CONCATENATE("R30C",'Mapa final'!#REF!),"")</f>
        <v>#REF!</v>
      </c>
      <c r="N36" s="112" t="e">
        <f>IF(AND('Mapa final'!#REF!="Muy Alta",'Mapa final'!#REF!="Menor"),CONCATENATE("R30C",'Mapa final'!#REF!),"")</f>
        <v>#REF!</v>
      </c>
      <c r="O36" s="81" t="e">
        <f>IF(AND('Mapa final'!#REF!="Muy Alta",'Mapa final'!#REF!="Menor"),CONCATENATE("R30C",'Mapa final'!#REF!),"")</f>
        <v>#REF!</v>
      </c>
      <c r="P36" s="80" t="e">
        <f>IF(AND('Mapa final'!#REF!="Muy Alta",'Mapa final'!#REF!="Moderado"),CONCATENATE("R30C",'Mapa final'!#REF!),"")</f>
        <v>#REF!</v>
      </c>
      <c r="Q36" s="112" t="e">
        <f>IF(AND('Mapa final'!#REF!="Muy Alta",'Mapa final'!#REF!="Moderado"),CONCATENATE("R30C",'Mapa final'!#REF!),"")</f>
        <v>#REF!</v>
      </c>
      <c r="R36" s="81" t="e">
        <f>IF(AND('Mapa final'!#REF!="Muy Alta",'Mapa final'!#REF!="Moderado"),CONCATENATE("R30C",'Mapa final'!#REF!),"")</f>
        <v>#REF!</v>
      </c>
      <c r="S36" s="80" t="e">
        <f>IF(AND('Mapa final'!#REF!="Muy Alta",'Mapa final'!#REF!="Mayor"),CONCATENATE("R30C",'Mapa final'!#REF!),"")</f>
        <v>#REF!</v>
      </c>
      <c r="T36" s="112" t="e">
        <f>IF(AND('Mapa final'!#REF!="Muy Alta",'Mapa final'!#REF!="Mayor"),CONCATENATE("R30C",'Mapa final'!#REF!),"")</f>
        <v>#REF!</v>
      </c>
      <c r="U36" s="81" t="e">
        <f>IF(AND('Mapa final'!#REF!="Muy Alta",'Mapa final'!#REF!="Mayor"),CONCATENATE("R30C",'Mapa final'!#REF!),"")</f>
        <v>#REF!</v>
      </c>
      <c r="V36" s="87" t="e">
        <f>IF(AND('Mapa final'!#REF!="Muy Alta",'Mapa final'!#REF!="Catastrófico"),CONCATENATE("R30C",'Mapa final'!#REF!),"")</f>
        <v>#REF!</v>
      </c>
      <c r="W36" s="113" t="e">
        <f>IF(AND('Mapa final'!#REF!="Muy Alta",'Mapa final'!#REF!="Catastrófico"),CONCATENATE("R30C",'Mapa final'!#REF!),"")</f>
        <v>#REF!</v>
      </c>
      <c r="X36" s="88" t="e">
        <f>IF(AND('Mapa final'!#REF!="Muy Alta",'Mapa final'!#REF!="Catastrófico"),CONCATENATE("R30C",'Mapa final'!#REF!),"")</f>
        <v>#REF!</v>
      </c>
      <c r="Y36" s="36"/>
      <c r="Z36" s="191"/>
      <c r="AA36" s="192"/>
      <c r="AB36" s="192"/>
      <c r="AC36" s="192"/>
      <c r="AD36" s="192"/>
      <c r="AE36" s="193"/>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row>
    <row r="37" spans="1:61" ht="15" customHeight="1" x14ac:dyDescent="0.25">
      <c r="A37" s="36"/>
      <c r="B37" s="203"/>
      <c r="C37" s="204"/>
      <c r="D37" s="205"/>
      <c r="E37" s="172"/>
      <c r="F37" s="167"/>
      <c r="G37" s="167"/>
      <c r="H37" s="167"/>
      <c r="I37" s="167"/>
      <c r="J37" s="80" t="e">
        <f>IF(AND('Mapa final'!#REF!="Muy Alta",'Mapa final'!#REF!="Leve"),CONCATENATE("R31C",'Mapa final'!#REF!),"")</f>
        <v>#REF!</v>
      </c>
      <c r="K37" s="112" t="e">
        <f>IF(AND('Mapa final'!#REF!="Muy Alta",'Mapa final'!#REF!="Leve"),CONCATENATE("R31C",'Mapa final'!#REF!),"")</f>
        <v>#REF!</v>
      </c>
      <c r="L37" s="81" t="e">
        <f>IF(AND('Mapa final'!#REF!="Muy Alta",'Mapa final'!#REF!="Leve"),CONCATENATE("R31C",'Mapa final'!#REF!),"")</f>
        <v>#REF!</v>
      </c>
      <c r="M37" s="80" t="e">
        <f>IF(AND('Mapa final'!#REF!="Muy Alta",'Mapa final'!#REF!="Menor"),CONCATENATE("R31C",'Mapa final'!#REF!),"")</f>
        <v>#REF!</v>
      </c>
      <c r="N37" s="112" t="e">
        <f>IF(AND('Mapa final'!#REF!="Muy Alta",'Mapa final'!#REF!="Menor"),CONCATENATE("R31C",'Mapa final'!#REF!),"")</f>
        <v>#REF!</v>
      </c>
      <c r="O37" s="81" t="e">
        <f>IF(AND('Mapa final'!#REF!="Muy Alta",'Mapa final'!#REF!="Menor"),CONCATENATE("R31C",'Mapa final'!#REF!),"")</f>
        <v>#REF!</v>
      </c>
      <c r="P37" s="80" t="e">
        <f>IF(AND('Mapa final'!#REF!="Muy Alta",'Mapa final'!#REF!="Moderado"),CONCATENATE("R31C",'Mapa final'!#REF!),"")</f>
        <v>#REF!</v>
      </c>
      <c r="Q37" s="112" t="e">
        <f>IF(AND('Mapa final'!#REF!="Muy Alta",'Mapa final'!#REF!="Moderado"),CONCATENATE("R31C",'Mapa final'!#REF!),"")</f>
        <v>#REF!</v>
      </c>
      <c r="R37" s="81" t="e">
        <f>IF(AND('Mapa final'!#REF!="Muy Alta",'Mapa final'!#REF!="Moderado"),CONCATENATE("R31C",'Mapa final'!#REF!),"")</f>
        <v>#REF!</v>
      </c>
      <c r="S37" s="80" t="e">
        <f>IF(AND('Mapa final'!#REF!="Muy Alta",'Mapa final'!#REF!="Mayor"),CONCATENATE("R31C",'Mapa final'!#REF!),"")</f>
        <v>#REF!</v>
      </c>
      <c r="T37" s="112" t="e">
        <f>IF(AND('Mapa final'!#REF!="Muy Alta",'Mapa final'!#REF!="Mayor"),CONCATENATE("R31C",'Mapa final'!#REF!),"")</f>
        <v>#REF!</v>
      </c>
      <c r="U37" s="81" t="e">
        <f>IF(AND('Mapa final'!#REF!="Muy Alta",'Mapa final'!#REF!="Mayor"),CONCATENATE("R31C",'Mapa final'!#REF!),"")</f>
        <v>#REF!</v>
      </c>
      <c r="V37" s="87" t="e">
        <f>IF(AND('Mapa final'!#REF!="Muy Alta",'Mapa final'!#REF!="Catastrófico"),CONCATENATE("R31C",'Mapa final'!#REF!),"")</f>
        <v>#REF!</v>
      </c>
      <c r="W37" s="113" t="e">
        <f>IF(AND('Mapa final'!#REF!="Muy Alta",'Mapa final'!#REF!="Catastrófico"),CONCATENATE("R31C",'Mapa final'!#REF!),"")</f>
        <v>#REF!</v>
      </c>
      <c r="X37" s="88" t="e">
        <f>IF(AND('Mapa final'!#REF!="Muy Alta",'Mapa final'!#REF!="Catastrófico"),CONCATENATE("R31C",'Mapa final'!#REF!),"")</f>
        <v>#REF!</v>
      </c>
      <c r="Y37" s="36"/>
      <c r="Z37" s="191"/>
      <c r="AA37" s="192"/>
      <c r="AB37" s="192"/>
      <c r="AC37" s="192"/>
      <c r="AD37" s="192"/>
      <c r="AE37" s="193"/>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row>
    <row r="38" spans="1:61" ht="15" customHeight="1" x14ac:dyDescent="0.25">
      <c r="A38" s="36"/>
      <c r="B38" s="203"/>
      <c r="C38" s="204"/>
      <c r="D38" s="205"/>
      <c r="E38" s="172"/>
      <c r="F38" s="167"/>
      <c r="G38" s="167"/>
      <c r="H38" s="167"/>
      <c r="I38" s="167"/>
      <c r="J38" s="80" t="e">
        <f>IF(AND('Mapa final'!#REF!="Muy Alta",'Mapa final'!#REF!="Leve"),CONCATENATE("R32C",'Mapa final'!#REF!),"")</f>
        <v>#REF!</v>
      </c>
      <c r="K38" s="112" t="e">
        <f>IF(AND('Mapa final'!#REF!="Muy Alta",'Mapa final'!#REF!="Leve"),CONCATENATE("R32C",'Mapa final'!#REF!),"")</f>
        <v>#REF!</v>
      </c>
      <c r="L38" s="81" t="e">
        <f>IF(AND('Mapa final'!#REF!="Muy Alta",'Mapa final'!#REF!="Leve"),CONCATENATE("R32C",'Mapa final'!#REF!),"")</f>
        <v>#REF!</v>
      </c>
      <c r="M38" s="80" t="e">
        <f>IF(AND('Mapa final'!#REF!="Muy Alta",'Mapa final'!#REF!="Menor"),CONCATENATE("R32C",'Mapa final'!#REF!),"")</f>
        <v>#REF!</v>
      </c>
      <c r="N38" s="112" t="e">
        <f>IF(AND('Mapa final'!#REF!="Muy Alta",'Mapa final'!#REF!="Menor"),CONCATENATE("R32C",'Mapa final'!#REF!),"")</f>
        <v>#REF!</v>
      </c>
      <c r="O38" s="81" t="e">
        <f>IF(AND('Mapa final'!#REF!="Muy Alta",'Mapa final'!#REF!="Menor"),CONCATENATE("R32C",'Mapa final'!#REF!),"")</f>
        <v>#REF!</v>
      </c>
      <c r="P38" s="80" t="e">
        <f>IF(AND('Mapa final'!#REF!="Muy Alta",'Mapa final'!#REF!="Moderado"),CONCATENATE("R32C",'Mapa final'!#REF!),"")</f>
        <v>#REF!</v>
      </c>
      <c r="Q38" s="112" t="e">
        <f>IF(AND('Mapa final'!#REF!="Muy Alta",'Mapa final'!#REF!="Moderado"),CONCATENATE("R32C",'Mapa final'!#REF!),"")</f>
        <v>#REF!</v>
      </c>
      <c r="R38" s="81" t="e">
        <f>IF(AND('Mapa final'!#REF!="Muy Alta",'Mapa final'!#REF!="Moderado"),CONCATENATE("R32C",'Mapa final'!#REF!),"")</f>
        <v>#REF!</v>
      </c>
      <c r="S38" s="80" t="e">
        <f>IF(AND('Mapa final'!#REF!="Muy Alta",'Mapa final'!#REF!="Mayor"),CONCATENATE("R32C",'Mapa final'!#REF!),"")</f>
        <v>#REF!</v>
      </c>
      <c r="T38" s="112" t="e">
        <f>IF(AND('Mapa final'!#REF!="Muy Alta",'Mapa final'!#REF!="Mayor"),CONCATENATE("R32C",'Mapa final'!#REF!),"")</f>
        <v>#REF!</v>
      </c>
      <c r="U38" s="81" t="e">
        <f>IF(AND('Mapa final'!#REF!="Muy Alta",'Mapa final'!#REF!="Mayor"),CONCATENATE("R32C",'Mapa final'!#REF!),"")</f>
        <v>#REF!</v>
      </c>
      <c r="V38" s="87" t="e">
        <f>IF(AND('Mapa final'!#REF!="Muy Alta",'Mapa final'!#REF!="Catastrófico"),CONCATENATE("R32C",'Mapa final'!#REF!),"")</f>
        <v>#REF!</v>
      </c>
      <c r="W38" s="113" t="e">
        <f>IF(AND('Mapa final'!#REF!="Muy Alta",'Mapa final'!#REF!="Catastrófico"),CONCATENATE("R32C",'Mapa final'!#REF!),"")</f>
        <v>#REF!</v>
      </c>
      <c r="X38" s="88" t="e">
        <f>IF(AND('Mapa final'!#REF!="Muy Alta",'Mapa final'!#REF!="Catastrófico"),CONCATENATE("R32C",'Mapa final'!#REF!),"")</f>
        <v>#REF!</v>
      </c>
      <c r="Y38" s="36"/>
      <c r="Z38" s="191"/>
      <c r="AA38" s="192"/>
      <c r="AB38" s="192"/>
      <c r="AC38" s="192"/>
      <c r="AD38" s="192"/>
      <c r="AE38" s="193"/>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row>
    <row r="39" spans="1:61" ht="15" customHeight="1" x14ac:dyDescent="0.25">
      <c r="A39" s="36"/>
      <c r="B39" s="203"/>
      <c r="C39" s="204"/>
      <c r="D39" s="205"/>
      <c r="E39" s="172"/>
      <c r="F39" s="167"/>
      <c r="G39" s="167"/>
      <c r="H39" s="167"/>
      <c r="I39" s="167"/>
      <c r="J39" s="80" t="e">
        <f>IF(AND('Mapa final'!#REF!="Muy Alta",'Mapa final'!#REF!="Leve"),CONCATENATE("R33C",'Mapa final'!#REF!),"")</f>
        <v>#REF!</v>
      </c>
      <c r="K39" s="112" t="e">
        <f>IF(AND('Mapa final'!#REF!="Muy Alta",'Mapa final'!#REF!="Leve"),CONCATENATE("R33C",'Mapa final'!#REF!),"")</f>
        <v>#REF!</v>
      </c>
      <c r="L39" s="81" t="e">
        <f>IF(AND('Mapa final'!#REF!="Muy Alta",'Mapa final'!#REF!="Leve"),CONCATENATE("R33C",'Mapa final'!#REF!),"")</f>
        <v>#REF!</v>
      </c>
      <c r="M39" s="80" t="e">
        <f>IF(AND('Mapa final'!#REF!="Muy Alta",'Mapa final'!#REF!="Menor"),CONCATENATE("R33C",'Mapa final'!#REF!),"")</f>
        <v>#REF!</v>
      </c>
      <c r="N39" s="112" t="e">
        <f>IF(AND('Mapa final'!#REF!="Muy Alta",'Mapa final'!#REF!="Menor"),CONCATENATE("R33C",'Mapa final'!#REF!),"")</f>
        <v>#REF!</v>
      </c>
      <c r="O39" s="81" t="e">
        <f>IF(AND('Mapa final'!#REF!="Muy Alta",'Mapa final'!#REF!="Menor"),CONCATENATE("R33C",'Mapa final'!#REF!),"")</f>
        <v>#REF!</v>
      </c>
      <c r="P39" s="80" t="e">
        <f>IF(AND('Mapa final'!#REF!="Muy Alta",'Mapa final'!#REF!="Moderado"),CONCATENATE("R33C",'Mapa final'!#REF!),"")</f>
        <v>#REF!</v>
      </c>
      <c r="Q39" s="112" t="e">
        <f>IF(AND('Mapa final'!#REF!="Muy Alta",'Mapa final'!#REF!="Moderado"),CONCATENATE("R33C",'Mapa final'!#REF!),"")</f>
        <v>#REF!</v>
      </c>
      <c r="R39" s="81" t="e">
        <f>IF(AND('Mapa final'!#REF!="Muy Alta",'Mapa final'!#REF!="Moderado"),CONCATENATE("R33C",'Mapa final'!#REF!),"")</f>
        <v>#REF!</v>
      </c>
      <c r="S39" s="80" t="e">
        <f>IF(AND('Mapa final'!#REF!="Muy Alta",'Mapa final'!#REF!="Mayor"),CONCATENATE("R33C",'Mapa final'!#REF!),"")</f>
        <v>#REF!</v>
      </c>
      <c r="T39" s="112" t="e">
        <f>IF(AND('Mapa final'!#REF!="Muy Alta",'Mapa final'!#REF!="Mayor"),CONCATENATE("R33C",'Mapa final'!#REF!),"")</f>
        <v>#REF!</v>
      </c>
      <c r="U39" s="81" t="e">
        <f>IF(AND('Mapa final'!#REF!="Muy Alta",'Mapa final'!#REF!="Mayor"),CONCATENATE("R33C",'Mapa final'!#REF!),"")</f>
        <v>#REF!</v>
      </c>
      <c r="V39" s="87" t="e">
        <f>IF(AND('Mapa final'!#REF!="Muy Alta",'Mapa final'!#REF!="Catastrófico"),CONCATENATE("R33C",'Mapa final'!#REF!),"")</f>
        <v>#REF!</v>
      </c>
      <c r="W39" s="113" t="e">
        <f>IF(AND('Mapa final'!#REF!="Muy Alta",'Mapa final'!#REF!="Catastrófico"),CONCATENATE("R33C",'Mapa final'!#REF!),"")</f>
        <v>#REF!</v>
      </c>
      <c r="X39" s="88" t="e">
        <f>IF(AND('Mapa final'!#REF!="Muy Alta",'Mapa final'!#REF!="Catastrófico"),CONCATENATE("R33C",'Mapa final'!#REF!),"")</f>
        <v>#REF!</v>
      </c>
      <c r="Y39" s="36"/>
      <c r="Z39" s="191"/>
      <c r="AA39" s="192"/>
      <c r="AB39" s="192"/>
      <c r="AC39" s="192"/>
      <c r="AD39" s="192"/>
      <c r="AE39" s="193"/>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row>
    <row r="40" spans="1:61" ht="15" customHeight="1" x14ac:dyDescent="0.25">
      <c r="A40" s="36"/>
      <c r="B40" s="203"/>
      <c r="C40" s="204"/>
      <c r="D40" s="205"/>
      <c r="E40" s="172"/>
      <c r="F40" s="167"/>
      <c r="G40" s="167"/>
      <c r="H40" s="167"/>
      <c r="I40" s="167"/>
      <c r="J40" s="80" t="e">
        <f>IF(AND('Mapa final'!#REF!="Muy Alta",'Mapa final'!#REF!="Leve"),CONCATENATE("R34C",'Mapa final'!#REF!),"")</f>
        <v>#REF!</v>
      </c>
      <c r="K40" s="112" t="e">
        <f>IF(AND('Mapa final'!#REF!="Muy Alta",'Mapa final'!#REF!="Leve"),CONCATENATE("R34C",'Mapa final'!#REF!),"")</f>
        <v>#REF!</v>
      </c>
      <c r="L40" s="81" t="e">
        <f>IF(AND('Mapa final'!#REF!="Muy Alta",'Mapa final'!#REF!="Leve"),CONCATENATE("R34C",'Mapa final'!#REF!),"")</f>
        <v>#REF!</v>
      </c>
      <c r="M40" s="80" t="e">
        <f>IF(AND('Mapa final'!#REF!="Muy Alta",'Mapa final'!#REF!="Menor"),CONCATENATE("R34C",'Mapa final'!#REF!),"")</f>
        <v>#REF!</v>
      </c>
      <c r="N40" s="112" t="e">
        <f>IF(AND('Mapa final'!#REF!="Muy Alta",'Mapa final'!#REF!="Menor"),CONCATENATE("R34C",'Mapa final'!#REF!),"")</f>
        <v>#REF!</v>
      </c>
      <c r="O40" s="81" t="e">
        <f>IF(AND('Mapa final'!#REF!="Muy Alta",'Mapa final'!#REF!="Menor"),CONCATENATE("R34C",'Mapa final'!#REF!),"")</f>
        <v>#REF!</v>
      </c>
      <c r="P40" s="80" t="e">
        <f>IF(AND('Mapa final'!#REF!="Muy Alta",'Mapa final'!#REF!="Moderado"),CONCATENATE("R34C",'Mapa final'!#REF!),"")</f>
        <v>#REF!</v>
      </c>
      <c r="Q40" s="112" t="e">
        <f>IF(AND('Mapa final'!#REF!="Muy Alta",'Mapa final'!#REF!="Moderado"),CONCATENATE("R34C",'Mapa final'!#REF!),"")</f>
        <v>#REF!</v>
      </c>
      <c r="R40" s="81" t="e">
        <f>IF(AND('Mapa final'!#REF!="Muy Alta",'Mapa final'!#REF!="Moderado"),CONCATENATE("R34C",'Mapa final'!#REF!),"")</f>
        <v>#REF!</v>
      </c>
      <c r="S40" s="80" t="e">
        <f>IF(AND('Mapa final'!#REF!="Muy Alta",'Mapa final'!#REF!="Mayor"),CONCATENATE("R34C",'Mapa final'!#REF!),"")</f>
        <v>#REF!</v>
      </c>
      <c r="T40" s="112" t="e">
        <f>IF(AND('Mapa final'!#REF!="Muy Alta",'Mapa final'!#REF!="Mayor"),CONCATENATE("R34C",'Mapa final'!#REF!),"")</f>
        <v>#REF!</v>
      </c>
      <c r="U40" s="81" t="e">
        <f>IF(AND('Mapa final'!#REF!="Muy Alta",'Mapa final'!#REF!="Mayor"),CONCATENATE("R34C",'Mapa final'!#REF!),"")</f>
        <v>#REF!</v>
      </c>
      <c r="V40" s="87" t="e">
        <f>IF(AND('Mapa final'!#REF!="Muy Alta",'Mapa final'!#REF!="Catastrófico"),CONCATENATE("R34C",'Mapa final'!#REF!),"")</f>
        <v>#REF!</v>
      </c>
      <c r="W40" s="113" t="e">
        <f>IF(AND('Mapa final'!#REF!="Muy Alta",'Mapa final'!#REF!="Catastrófico"),CONCATENATE("R34C",'Mapa final'!#REF!),"")</f>
        <v>#REF!</v>
      </c>
      <c r="X40" s="88" t="e">
        <f>IF(AND('Mapa final'!#REF!="Muy Alta",'Mapa final'!#REF!="Catastrófico"),CONCATENATE("R34C",'Mapa final'!#REF!),"")</f>
        <v>#REF!</v>
      </c>
      <c r="Y40" s="36"/>
      <c r="Z40" s="191"/>
      <c r="AA40" s="192"/>
      <c r="AB40" s="192"/>
      <c r="AC40" s="192"/>
      <c r="AD40" s="192"/>
      <c r="AE40" s="193"/>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row>
    <row r="41" spans="1:61" ht="15" customHeight="1" x14ac:dyDescent="0.25">
      <c r="A41" s="36"/>
      <c r="B41" s="203"/>
      <c r="C41" s="204"/>
      <c r="D41" s="205"/>
      <c r="E41" s="172"/>
      <c r="F41" s="167"/>
      <c r="G41" s="167"/>
      <c r="H41" s="167"/>
      <c r="I41" s="167"/>
      <c r="J41" s="80" t="e">
        <f>IF(AND('Mapa final'!#REF!="Muy Alta",'Mapa final'!#REF!="Leve"),CONCATENATE("R35C",'Mapa final'!#REF!),"")</f>
        <v>#REF!</v>
      </c>
      <c r="K41" s="112" t="e">
        <f>IF(AND('Mapa final'!#REF!="Muy Alta",'Mapa final'!#REF!="Leve"),CONCATENATE("R35C",'Mapa final'!#REF!),"")</f>
        <v>#REF!</v>
      </c>
      <c r="L41" s="81" t="e">
        <f>IF(AND('Mapa final'!#REF!="Muy Alta",'Mapa final'!#REF!="Leve"),CONCATENATE("R35C",'Mapa final'!#REF!),"")</f>
        <v>#REF!</v>
      </c>
      <c r="M41" s="80" t="e">
        <f>IF(AND('Mapa final'!#REF!="Muy Alta",'Mapa final'!#REF!="Menor"),CONCATENATE("R35C",'Mapa final'!#REF!),"")</f>
        <v>#REF!</v>
      </c>
      <c r="N41" s="112" t="e">
        <f>IF(AND('Mapa final'!#REF!="Muy Alta",'Mapa final'!#REF!="Menor"),CONCATENATE("R35C",'Mapa final'!#REF!),"")</f>
        <v>#REF!</v>
      </c>
      <c r="O41" s="81" t="e">
        <f>IF(AND('Mapa final'!#REF!="Muy Alta",'Mapa final'!#REF!="Menor"),CONCATENATE("R35C",'Mapa final'!#REF!),"")</f>
        <v>#REF!</v>
      </c>
      <c r="P41" s="80" t="e">
        <f>IF(AND('Mapa final'!#REF!="Muy Alta",'Mapa final'!#REF!="Moderado"),CONCATENATE("R35C",'Mapa final'!#REF!),"")</f>
        <v>#REF!</v>
      </c>
      <c r="Q41" s="112" t="e">
        <f>IF(AND('Mapa final'!#REF!="Muy Alta",'Mapa final'!#REF!="Moderado"),CONCATENATE("R35C",'Mapa final'!#REF!),"")</f>
        <v>#REF!</v>
      </c>
      <c r="R41" s="81" t="e">
        <f>IF(AND('Mapa final'!#REF!="Muy Alta",'Mapa final'!#REF!="Moderado"),CONCATENATE("R35C",'Mapa final'!#REF!),"")</f>
        <v>#REF!</v>
      </c>
      <c r="S41" s="80" t="e">
        <f>IF(AND('Mapa final'!#REF!="Muy Alta",'Mapa final'!#REF!="Mayor"),CONCATENATE("R35C",'Mapa final'!#REF!),"")</f>
        <v>#REF!</v>
      </c>
      <c r="T41" s="112" t="e">
        <f>IF(AND('Mapa final'!#REF!="Muy Alta",'Mapa final'!#REF!="Mayor"),CONCATENATE("R35C",'Mapa final'!#REF!),"")</f>
        <v>#REF!</v>
      </c>
      <c r="U41" s="81" t="e">
        <f>IF(AND('Mapa final'!#REF!="Muy Alta",'Mapa final'!#REF!="Mayor"),CONCATENATE("R35C",'Mapa final'!#REF!),"")</f>
        <v>#REF!</v>
      </c>
      <c r="V41" s="87" t="e">
        <f>IF(AND('Mapa final'!#REF!="Muy Alta",'Mapa final'!#REF!="Catastrófico"),CONCATENATE("R35C",'Mapa final'!#REF!),"")</f>
        <v>#REF!</v>
      </c>
      <c r="W41" s="113" t="e">
        <f>IF(AND('Mapa final'!#REF!="Muy Alta",'Mapa final'!#REF!="Catastrófico"),CONCATENATE("R35C",'Mapa final'!#REF!),"")</f>
        <v>#REF!</v>
      </c>
      <c r="X41" s="88" t="e">
        <f>IF(AND('Mapa final'!#REF!="Muy Alta",'Mapa final'!#REF!="Catastrófico"),CONCATENATE("R35C",'Mapa final'!#REF!),"")</f>
        <v>#REF!</v>
      </c>
      <c r="Y41" s="36"/>
      <c r="Z41" s="191"/>
      <c r="AA41" s="192"/>
      <c r="AB41" s="192"/>
      <c r="AC41" s="192"/>
      <c r="AD41" s="192"/>
      <c r="AE41" s="193"/>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row>
    <row r="42" spans="1:61" ht="15" customHeight="1" x14ac:dyDescent="0.25">
      <c r="A42" s="36"/>
      <c r="B42" s="203"/>
      <c r="C42" s="204"/>
      <c r="D42" s="205"/>
      <c r="E42" s="172"/>
      <c r="F42" s="167"/>
      <c r="G42" s="167"/>
      <c r="H42" s="167"/>
      <c r="I42" s="167"/>
      <c r="J42" s="80" t="e">
        <f>IF(AND('Mapa final'!#REF!="Muy Alta",'Mapa final'!#REF!="Leve"),CONCATENATE("R36C",'Mapa final'!#REF!),"")</f>
        <v>#REF!</v>
      </c>
      <c r="K42" s="112" t="e">
        <f>IF(AND('Mapa final'!#REF!="Muy Alta",'Mapa final'!#REF!="Leve"),CONCATENATE("R36C",'Mapa final'!#REF!),"")</f>
        <v>#REF!</v>
      </c>
      <c r="L42" s="81" t="e">
        <f>IF(AND('Mapa final'!#REF!="Muy Alta",'Mapa final'!#REF!="Leve"),CONCATENATE("R36C",'Mapa final'!#REF!),"")</f>
        <v>#REF!</v>
      </c>
      <c r="M42" s="80" t="e">
        <f>IF(AND('Mapa final'!#REF!="Muy Alta",'Mapa final'!#REF!="Menor"),CONCATENATE("R36C",'Mapa final'!#REF!),"")</f>
        <v>#REF!</v>
      </c>
      <c r="N42" s="112" t="e">
        <f>IF(AND('Mapa final'!#REF!="Muy Alta",'Mapa final'!#REF!="Menor"),CONCATENATE("R36C",'Mapa final'!#REF!),"")</f>
        <v>#REF!</v>
      </c>
      <c r="O42" s="81" t="e">
        <f>IF(AND('Mapa final'!#REF!="Muy Alta",'Mapa final'!#REF!="Menor"),CONCATENATE("R36C",'Mapa final'!#REF!),"")</f>
        <v>#REF!</v>
      </c>
      <c r="P42" s="80" t="e">
        <f>IF(AND('Mapa final'!#REF!="Muy Alta",'Mapa final'!#REF!="Moderado"),CONCATENATE("R36C",'Mapa final'!#REF!),"")</f>
        <v>#REF!</v>
      </c>
      <c r="Q42" s="112" t="e">
        <f>IF(AND('Mapa final'!#REF!="Muy Alta",'Mapa final'!#REF!="Moderado"),CONCATENATE("R36C",'Mapa final'!#REF!),"")</f>
        <v>#REF!</v>
      </c>
      <c r="R42" s="81" t="e">
        <f>IF(AND('Mapa final'!#REF!="Muy Alta",'Mapa final'!#REF!="Moderado"),CONCATENATE("R36C",'Mapa final'!#REF!),"")</f>
        <v>#REF!</v>
      </c>
      <c r="S42" s="80" t="e">
        <f>IF(AND('Mapa final'!#REF!="Muy Alta",'Mapa final'!#REF!="Mayor"),CONCATENATE("R36C",'Mapa final'!#REF!),"")</f>
        <v>#REF!</v>
      </c>
      <c r="T42" s="112" t="e">
        <f>IF(AND('Mapa final'!#REF!="Muy Alta",'Mapa final'!#REF!="Mayor"),CONCATENATE("R36C",'Mapa final'!#REF!),"")</f>
        <v>#REF!</v>
      </c>
      <c r="U42" s="81" t="e">
        <f>IF(AND('Mapa final'!#REF!="Muy Alta",'Mapa final'!#REF!="Mayor"),CONCATENATE("R36C",'Mapa final'!#REF!),"")</f>
        <v>#REF!</v>
      </c>
      <c r="V42" s="87" t="e">
        <f>IF(AND('Mapa final'!#REF!="Muy Alta",'Mapa final'!#REF!="Catastrófico"),CONCATENATE("R36C",'Mapa final'!#REF!),"")</f>
        <v>#REF!</v>
      </c>
      <c r="W42" s="113" t="e">
        <f>IF(AND('Mapa final'!#REF!="Muy Alta",'Mapa final'!#REF!="Catastrófico"),CONCATENATE("R36C",'Mapa final'!#REF!),"")</f>
        <v>#REF!</v>
      </c>
      <c r="X42" s="88" t="e">
        <f>IF(AND('Mapa final'!#REF!="Muy Alta",'Mapa final'!#REF!="Catastrófico"),CONCATENATE("R36C",'Mapa final'!#REF!),"")</f>
        <v>#REF!</v>
      </c>
      <c r="Y42" s="36"/>
      <c r="Z42" s="191"/>
      <c r="AA42" s="192"/>
      <c r="AB42" s="192"/>
      <c r="AC42" s="192"/>
      <c r="AD42" s="192"/>
      <c r="AE42" s="193"/>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row>
    <row r="43" spans="1:61" ht="15" customHeight="1" x14ac:dyDescent="0.25">
      <c r="A43" s="36"/>
      <c r="B43" s="203"/>
      <c r="C43" s="204"/>
      <c r="D43" s="205"/>
      <c r="E43" s="172"/>
      <c r="F43" s="167"/>
      <c r="G43" s="167"/>
      <c r="H43" s="167"/>
      <c r="I43" s="167"/>
      <c r="J43" s="80" t="e">
        <f>IF(AND('Mapa final'!#REF!="Muy Alta",'Mapa final'!#REF!="Leve"),CONCATENATE("R37C",'Mapa final'!#REF!),"")</f>
        <v>#REF!</v>
      </c>
      <c r="K43" s="112" t="e">
        <f>IF(AND('Mapa final'!#REF!="Muy Alta",'Mapa final'!#REF!="Leve"),CONCATENATE("R37C",'Mapa final'!#REF!),"")</f>
        <v>#REF!</v>
      </c>
      <c r="L43" s="81" t="e">
        <f>IF(AND('Mapa final'!#REF!="Muy Alta",'Mapa final'!#REF!="Leve"),CONCATENATE("R37C",'Mapa final'!#REF!),"")</f>
        <v>#REF!</v>
      </c>
      <c r="M43" s="80" t="e">
        <f>IF(AND('Mapa final'!#REF!="Muy Alta",'Mapa final'!#REF!="Menor"),CONCATENATE("R37C",'Mapa final'!#REF!),"")</f>
        <v>#REF!</v>
      </c>
      <c r="N43" s="112" t="e">
        <f>IF(AND('Mapa final'!#REF!="Muy Alta",'Mapa final'!#REF!="Menor"),CONCATENATE("R37C",'Mapa final'!#REF!),"")</f>
        <v>#REF!</v>
      </c>
      <c r="O43" s="81" t="e">
        <f>IF(AND('Mapa final'!#REF!="Muy Alta",'Mapa final'!#REF!="Menor"),CONCATENATE("R37C",'Mapa final'!#REF!),"")</f>
        <v>#REF!</v>
      </c>
      <c r="P43" s="80" t="e">
        <f>IF(AND('Mapa final'!#REF!="Muy Alta",'Mapa final'!#REF!="Moderado"),CONCATENATE("R37C",'Mapa final'!#REF!),"")</f>
        <v>#REF!</v>
      </c>
      <c r="Q43" s="112" t="e">
        <f>IF(AND('Mapa final'!#REF!="Muy Alta",'Mapa final'!#REF!="Moderado"),CONCATENATE("R37C",'Mapa final'!#REF!),"")</f>
        <v>#REF!</v>
      </c>
      <c r="R43" s="81" t="e">
        <f>IF(AND('Mapa final'!#REF!="Muy Alta",'Mapa final'!#REF!="Moderado"),CONCATENATE("R37C",'Mapa final'!#REF!),"")</f>
        <v>#REF!</v>
      </c>
      <c r="S43" s="80" t="e">
        <f>IF(AND('Mapa final'!#REF!="Muy Alta",'Mapa final'!#REF!="Mayor"),CONCATENATE("R37C",'Mapa final'!#REF!),"")</f>
        <v>#REF!</v>
      </c>
      <c r="T43" s="112" t="e">
        <f>IF(AND('Mapa final'!#REF!="Muy Alta",'Mapa final'!#REF!="Mayor"),CONCATENATE("R37C",'Mapa final'!#REF!),"")</f>
        <v>#REF!</v>
      </c>
      <c r="U43" s="81" t="e">
        <f>IF(AND('Mapa final'!#REF!="Muy Alta",'Mapa final'!#REF!="Mayor"),CONCATENATE("R37C",'Mapa final'!#REF!),"")</f>
        <v>#REF!</v>
      </c>
      <c r="V43" s="87" t="e">
        <f>IF(AND('Mapa final'!#REF!="Muy Alta",'Mapa final'!#REF!="Catastrófico"),CONCATENATE("R37C",'Mapa final'!#REF!),"")</f>
        <v>#REF!</v>
      </c>
      <c r="W43" s="113" t="e">
        <f>IF(AND('Mapa final'!#REF!="Muy Alta",'Mapa final'!#REF!="Catastrófico"),CONCATENATE("R37C",'Mapa final'!#REF!),"")</f>
        <v>#REF!</v>
      </c>
      <c r="X43" s="88" t="e">
        <f>IF(AND('Mapa final'!#REF!="Muy Alta",'Mapa final'!#REF!="Catastrófico"),CONCATENATE("R37C",'Mapa final'!#REF!),"")</f>
        <v>#REF!</v>
      </c>
      <c r="Y43" s="36"/>
      <c r="Z43" s="191"/>
      <c r="AA43" s="192"/>
      <c r="AB43" s="192"/>
      <c r="AC43" s="192"/>
      <c r="AD43" s="192"/>
      <c r="AE43" s="193"/>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row>
    <row r="44" spans="1:61" ht="15" customHeight="1" x14ac:dyDescent="0.25">
      <c r="A44" s="36"/>
      <c r="B44" s="203"/>
      <c r="C44" s="204"/>
      <c r="D44" s="205"/>
      <c r="E44" s="172"/>
      <c r="F44" s="167"/>
      <c r="G44" s="167"/>
      <c r="H44" s="167"/>
      <c r="I44" s="167"/>
      <c r="J44" s="80" t="e">
        <f>IF(AND('Mapa final'!#REF!="Muy Alta",'Mapa final'!#REF!="Leve"),CONCATENATE("R38C",'Mapa final'!#REF!),"")</f>
        <v>#REF!</v>
      </c>
      <c r="K44" s="112" t="e">
        <f>IF(AND('Mapa final'!#REF!="Muy Alta",'Mapa final'!#REF!="Leve"),CONCATENATE("R38C",'Mapa final'!#REF!),"")</f>
        <v>#REF!</v>
      </c>
      <c r="L44" s="81" t="e">
        <f>IF(AND('Mapa final'!#REF!="Muy Alta",'Mapa final'!#REF!="Leve"),CONCATENATE("R38C",'Mapa final'!#REF!),"")</f>
        <v>#REF!</v>
      </c>
      <c r="M44" s="80" t="e">
        <f>IF(AND('Mapa final'!#REF!="Muy Alta",'Mapa final'!#REF!="Menor"),CONCATENATE("R38C",'Mapa final'!#REF!),"")</f>
        <v>#REF!</v>
      </c>
      <c r="N44" s="112" t="e">
        <f>IF(AND('Mapa final'!#REF!="Muy Alta",'Mapa final'!#REF!="Menor"),CONCATENATE("R38C",'Mapa final'!#REF!),"")</f>
        <v>#REF!</v>
      </c>
      <c r="O44" s="81" t="e">
        <f>IF(AND('Mapa final'!#REF!="Muy Alta",'Mapa final'!#REF!="Menor"),CONCATENATE("R38C",'Mapa final'!#REF!),"")</f>
        <v>#REF!</v>
      </c>
      <c r="P44" s="80" t="e">
        <f>IF(AND('Mapa final'!#REF!="Muy Alta",'Mapa final'!#REF!="Moderado"),CONCATENATE("R38C",'Mapa final'!#REF!),"")</f>
        <v>#REF!</v>
      </c>
      <c r="Q44" s="112" t="e">
        <f>IF(AND('Mapa final'!#REF!="Muy Alta",'Mapa final'!#REF!="Moderado"),CONCATENATE("R38C",'Mapa final'!#REF!),"")</f>
        <v>#REF!</v>
      </c>
      <c r="R44" s="81" t="e">
        <f>IF(AND('Mapa final'!#REF!="Muy Alta",'Mapa final'!#REF!="Moderado"),CONCATENATE("R38C",'Mapa final'!#REF!),"")</f>
        <v>#REF!</v>
      </c>
      <c r="S44" s="80" t="e">
        <f>IF(AND('Mapa final'!#REF!="Muy Alta",'Mapa final'!#REF!="Mayor"),CONCATENATE("R38C",'Mapa final'!#REF!),"")</f>
        <v>#REF!</v>
      </c>
      <c r="T44" s="112" t="e">
        <f>IF(AND('Mapa final'!#REF!="Muy Alta",'Mapa final'!#REF!="Mayor"),CONCATENATE("R38C",'Mapa final'!#REF!),"")</f>
        <v>#REF!</v>
      </c>
      <c r="U44" s="81" t="e">
        <f>IF(AND('Mapa final'!#REF!="Muy Alta",'Mapa final'!#REF!="Mayor"),CONCATENATE("R38C",'Mapa final'!#REF!),"")</f>
        <v>#REF!</v>
      </c>
      <c r="V44" s="87" t="e">
        <f>IF(AND('Mapa final'!#REF!="Muy Alta",'Mapa final'!#REF!="Catastrófico"),CONCATENATE("R38C",'Mapa final'!#REF!),"")</f>
        <v>#REF!</v>
      </c>
      <c r="W44" s="113" t="e">
        <f>IF(AND('Mapa final'!#REF!="Muy Alta",'Mapa final'!#REF!="Catastrófico"),CONCATENATE("R38C",'Mapa final'!#REF!),"")</f>
        <v>#REF!</v>
      </c>
      <c r="X44" s="88" t="e">
        <f>IF(AND('Mapa final'!#REF!="Muy Alta",'Mapa final'!#REF!="Catastrófico"),CONCATENATE("R38C",'Mapa final'!#REF!),"")</f>
        <v>#REF!</v>
      </c>
      <c r="Y44" s="36"/>
      <c r="Z44" s="191"/>
      <c r="AA44" s="192"/>
      <c r="AB44" s="192"/>
      <c r="AC44" s="192"/>
      <c r="AD44" s="192"/>
      <c r="AE44" s="193"/>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row>
    <row r="45" spans="1:61" ht="15" customHeight="1" x14ac:dyDescent="0.25">
      <c r="A45" s="36"/>
      <c r="B45" s="203"/>
      <c r="C45" s="204"/>
      <c r="D45" s="205"/>
      <c r="E45" s="172"/>
      <c r="F45" s="167"/>
      <c r="G45" s="167"/>
      <c r="H45" s="167"/>
      <c r="I45" s="167"/>
      <c r="J45" s="80" t="e">
        <f>IF(AND('Mapa final'!#REF!="Muy Alta",'Mapa final'!#REF!="Leve"),CONCATENATE("R39C",'Mapa final'!#REF!),"")</f>
        <v>#REF!</v>
      </c>
      <c r="K45" s="112" t="e">
        <f>IF(AND('Mapa final'!#REF!="Muy Alta",'Mapa final'!#REF!="Leve"),CONCATENATE("R39C",'Mapa final'!#REF!),"")</f>
        <v>#REF!</v>
      </c>
      <c r="L45" s="81" t="e">
        <f>IF(AND('Mapa final'!#REF!="Muy Alta",'Mapa final'!#REF!="Leve"),CONCATENATE("R39C",'Mapa final'!#REF!),"")</f>
        <v>#REF!</v>
      </c>
      <c r="M45" s="80" t="e">
        <f>IF(AND('Mapa final'!#REF!="Muy Alta",'Mapa final'!#REF!="Menor"),CONCATENATE("R39C",'Mapa final'!#REF!),"")</f>
        <v>#REF!</v>
      </c>
      <c r="N45" s="112" t="e">
        <f>IF(AND('Mapa final'!#REF!="Muy Alta",'Mapa final'!#REF!="Menor"),CONCATENATE("R39C",'Mapa final'!#REF!),"")</f>
        <v>#REF!</v>
      </c>
      <c r="O45" s="81" t="e">
        <f>IF(AND('Mapa final'!#REF!="Muy Alta",'Mapa final'!#REF!="Menor"),CONCATENATE("R39C",'Mapa final'!#REF!),"")</f>
        <v>#REF!</v>
      </c>
      <c r="P45" s="80" t="e">
        <f>IF(AND('Mapa final'!#REF!="Muy Alta",'Mapa final'!#REF!="Moderado"),CONCATENATE("R39C",'Mapa final'!#REF!),"")</f>
        <v>#REF!</v>
      </c>
      <c r="Q45" s="112" t="e">
        <f>IF(AND('Mapa final'!#REF!="Muy Alta",'Mapa final'!#REF!="Moderado"),CONCATENATE("R39C",'Mapa final'!#REF!),"")</f>
        <v>#REF!</v>
      </c>
      <c r="R45" s="81" t="e">
        <f>IF(AND('Mapa final'!#REF!="Muy Alta",'Mapa final'!#REF!="Moderado"),CONCATENATE("R39C",'Mapa final'!#REF!),"")</f>
        <v>#REF!</v>
      </c>
      <c r="S45" s="80" t="e">
        <f>IF(AND('Mapa final'!#REF!="Muy Alta",'Mapa final'!#REF!="Mayor"),CONCATENATE("R39C",'Mapa final'!#REF!),"")</f>
        <v>#REF!</v>
      </c>
      <c r="T45" s="112" t="e">
        <f>IF(AND('Mapa final'!#REF!="Muy Alta",'Mapa final'!#REF!="Mayor"),CONCATENATE("R39C",'Mapa final'!#REF!),"")</f>
        <v>#REF!</v>
      </c>
      <c r="U45" s="81" t="e">
        <f>IF(AND('Mapa final'!#REF!="Muy Alta",'Mapa final'!#REF!="Mayor"),CONCATENATE("R39C",'Mapa final'!#REF!),"")</f>
        <v>#REF!</v>
      </c>
      <c r="V45" s="87" t="e">
        <f>IF(AND('Mapa final'!#REF!="Muy Alta",'Mapa final'!#REF!="Catastrófico"),CONCATENATE("R39C",'Mapa final'!#REF!),"")</f>
        <v>#REF!</v>
      </c>
      <c r="W45" s="113" t="e">
        <f>IF(AND('Mapa final'!#REF!="Muy Alta",'Mapa final'!#REF!="Catastrófico"),CONCATENATE("R39C",'Mapa final'!#REF!),"")</f>
        <v>#REF!</v>
      </c>
      <c r="X45" s="88" t="e">
        <f>IF(AND('Mapa final'!#REF!="Muy Alta",'Mapa final'!#REF!="Catastrófico"),CONCATENATE("R39C",'Mapa final'!#REF!),"")</f>
        <v>#REF!</v>
      </c>
      <c r="Y45" s="36"/>
      <c r="Z45" s="191"/>
      <c r="AA45" s="192"/>
      <c r="AB45" s="192"/>
      <c r="AC45" s="192"/>
      <c r="AD45" s="192"/>
      <c r="AE45" s="193"/>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row>
    <row r="46" spans="1:61" ht="15" customHeight="1" x14ac:dyDescent="0.25">
      <c r="A46" s="36"/>
      <c r="B46" s="203"/>
      <c r="C46" s="204"/>
      <c r="D46" s="205"/>
      <c r="E46" s="172"/>
      <c r="F46" s="167"/>
      <c r="G46" s="167"/>
      <c r="H46" s="167"/>
      <c r="I46" s="167"/>
      <c r="J46" s="80" t="e">
        <f>IF(AND('Mapa final'!#REF!="Muy Alta",'Mapa final'!#REF!="Leve"),CONCATENATE("R40C",'Mapa final'!#REF!),"")</f>
        <v>#REF!</v>
      </c>
      <c r="K46" s="112" t="e">
        <f>IF(AND('Mapa final'!#REF!="Muy Alta",'Mapa final'!#REF!="Leve"),CONCATENATE("R40C",'Mapa final'!#REF!),"")</f>
        <v>#REF!</v>
      </c>
      <c r="L46" s="81" t="e">
        <f>IF(AND('Mapa final'!#REF!="Muy Alta",'Mapa final'!#REF!="Leve"),CONCATENATE("R40C",'Mapa final'!#REF!),"")</f>
        <v>#REF!</v>
      </c>
      <c r="M46" s="80" t="e">
        <f>IF(AND('Mapa final'!#REF!="Muy Alta",'Mapa final'!#REF!="Menor"),CONCATENATE("R40C",'Mapa final'!#REF!),"")</f>
        <v>#REF!</v>
      </c>
      <c r="N46" s="112" t="e">
        <f>IF(AND('Mapa final'!#REF!="Muy Alta",'Mapa final'!#REF!="Menor"),CONCATENATE("R40C",'Mapa final'!#REF!),"")</f>
        <v>#REF!</v>
      </c>
      <c r="O46" s="81" t="e">
        <f>IF(AND('Mapa final'!#REF!="Muy Alta",'Mapa final'!#REF!="Menor"),CONCATENATE("R40C",'Mapa final'!#REF!),"")</f>
        <v>#REF!</v>
      </c>
      <c r="P46" s="80" t="e">
        <f>IF(AND('Mapa final'!#REF!="Muy Alta",'Mapa final'!#REF!="Moderado"),CONCATENATE("R40C",'Mapa final'!#REF!),"")</f>
        <v>#REF!</v>
      </c>
      <c r="Q46" s="112" t="e">
        <f>IF(AND('Mapa final'!#REF!="Muy Alta",'Mapa final'!#REF!="Moderado"),CONCATENATE("R40C",'Mapa final'!#REF!),"")</f>
        <v>#REF!</v>
      </c>
      <c r="R46" s="81" t="e">
        <f>IF(AND('Mapa final'!#REF!="Muy Alta",'Mapa final'!#REF!="Moderado"),CONCATENATE("R40C",'Mapa final'!#REF!),"")</f>
        <v>#REF!</v>
      </c>
      <c r="S46" s="80" t="e">
        <f>IF(AND('Mapa final'!#REF!="Muy Alta",'Mapa final'!#REF!="Mayor"),CONCATENATE("R40C",'Mapa final'!#REF!),"")</f>
        <v>#REF!</v>
      </c>
      <c r="T46" s="112" t="e">
        <f>IF(AND('Mapa final'!#REF!="Muy Alta",'Mapa final'!#REF!="Mayor"),CONCATENATE("R40C",'Mapa final'!#REF!),"")</f>
        <v>#REF!</v>
      </c>
      <c r="U46" s="81" t="e">
        <f>IF(AND('Mapa final'!#REF!="Muy Alta",'Mapa final'!#REF!="Mayor"),CONCATENATE("R40C",'Mapa final'!#REF!),"")</f>
        <v>#REF!</v>
      </c>
      <c r="V46" s="87" t="e">
        <f>IF(AND('Mapa final'!#REF!="Muy Alta",'Mapa final'!#REF!="Catastrófico"),CONCATENATE("R40C",'Mapa final'!#REF!),"")</f>
        <v>#REF!</v>
      </c>
      <c r="W46" s="113" t="e">
        <f>IF(AND('Mapa final'!#REF!="Muy Alta",'Mapa final'!#REF!="Catastrófico"),CONCATENATE("R40C",'Mapa final'!#REF!),"")</f>
        <v>#REF!</v>
      </c>
      <c r="X46" s="88" t="e">
        <f>IF(AND('Mapa final'!#REF!="Muy Alta",'Mapa final'!#REF!="Catastrófico"),CONCATENATE("R40C",'Mapa final'!#REF!),"")</f>
        <v>#REF!</v>
      </c>
      <c r="Y46" s="36"/>
      <c r="Z46" s="191"/>
      <c r="AA46" s="192"/>
      <c r="AB46" s="192"/>
      <c r="AC46" s="192"/>
      <c r="AD46" s="192"/>
      <c r="AE46" s="193"/>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row>
    <row r="47" spans="1:61" ht="15" customHeight="1" x14ac:dyDescent="0.25">
      <c r="A47" s="36"/>
      <c r="B47" s="203"/>
      <c r="C47" s="204"/>
      <c r="D47" s="205"/>
      <c r="E47" s="172"/>
      <c r="F47" s="167"/>
      <c r="G47" s="167"/>
      <c r="H47" s="167"/>
      <c r="I47" s="167"/>
      <c r="J47" s="80" t="e">
        <f>IF(AND('Mapa final'!#REF!="Muy Alta",'Mapa final'!#REF!="Leve"),CONCATENATE("R41C",'Mapa final'!#REF!),"")</f>
        <v>#REF!</v>
      </c>
      <c r="K47" s="112" t="e">
        <f>IF(AND('Mapa final'!#REF!="Muy Alta",'Mapa final'!#REF!="Leve"),CONCATENATE("R41C",'Mapa final'!#REF!),"")</f>
        <v>#REF!</v>
      </c>
      <c r="L47" s="81" t="e">
        <f>IF(AND('Mapa final'!#REF!="Muy Alta",'Mapa final'!#REF!="Leve"),CONCATENATE("R41C",'Mapa final'!#REF!),"")</f>
        <v>#REF!</v>
      </c>
      <c r="M47" s="80" t="e">
        <f>IF(AND('Mapa final'!#REF!="Muy Alta",'Mapa final'!#REF!="Menor"),CONCATENATE("R41C",'Mapa final'!#REF!),"")</f>
        <v>#REF!</v>
      </c>
      <c r="N47" s="112" t="e">
        <f>IF(AND('Mapa final'!#REF!="Muy Alta",'Mapa final'!#REF!="Menor"),CONCATENATE("R41C",'Mapa final'!#REF!),"")</f>
        <v>#REF!</v>
      </c>
      <c r="O47" s="81" t="e">
        <f>IF(AND('Mapa final'!#REF!="Muy Alta",'Mapa final'!#REF!="Menor"),CONCATENATE("R41C",'Mapa final'!#REF!),"")</f>
        <v>#REF!</v>
      </c>
      <c r="P47" s="80" t="e">
        <f>IF(AND('Mapa final'!#REF!="Muy Alta",'Mapa final'!#REF!="Moderado"),CONCATENATE("R41C",'Mapa final'!#REF!),"")</f>
        <v>#REF!</v>
      </c>
      <c r="Q47" s="112" t="e">
        <f>IF(AND('Mapa final'!#REF!="Muy Alta",'Mapa final'!#REF!="Moderado"),CONCATENATE("R41C",'Mapa final'!#REF!),"")</f>
        <v>#REF!</v>
      </c>
      <c r="R47" s="81" t="e">
        <f>IF(AND('Mapa final'!#REF!="Muy Alta",'Mapa final'!#REF!="Moderado"),CONCATENATE("R41C",'Mapa final'!#REF!),"")</f>
        <v>#REF!</v>
      </c>
      <c r="S47" s="80" t="e">
        <f>IF(AND('Mapa final'!#REF!="Muy Alta",'Mapa final'!#REF!="Mayor"),CONCATENATE("R41C",'Mapa final'!#REF!),"")</f>
        <v>#REF!</v>
      </c>
      <c r="T47" s="112" t="e">
        <f>IF(AND('Mapa final'!#REF!="Muy Alta",'Mapa final'!#REF!="Mayor"),CONCATENATE("R41C",'Mapa final'!#REF!),"")</f>
        <v>#REF!</v>
      </c>
      <c r="U47" s="81" t="e">
        <f>IF(AND('Mapa final'!#REF!="Muy Alta",'Mapa final'!#REF!="Mayor"),CONCATENATE("R41C",'Mapa final'!#REF!),"")</f>
        <v>#REF!</v>
      </c>
      <c r="V47" s="87" t="e">
        <f>IF(AND('Mapa final'!#REF!="Muy Alta",'Mapa final'!#REF!="Catastrófico"),CONCATENATE("R41C",'Mapa final'!#REF!),"")</f>
        <v>#REF!</v>
      </c>
      <c r="W47" s="113" t="e">
        <f>IF(AND('Mapa final'!#REF!="Muy Alta",'Mapa final'!#REF!="Catastrófico"),CONCATENATE("R41C",'Mapa final'!#REF!),"")</f>
        <v>#REF!</v>
      </c>
      <c r="X47" s="88" t="e">
        <f>IF(AND('Mapa final'!#REF!="Muy Alta",'Mapa final'!#REF!="Catastrófico"),CONCATENATE("R41C",'Mapa final'!#REF!),"")</f>
        <v>#REF!</v>
      </c>
      <c r="Y47" s="36"/>
      <c r="Z47" s="191"/>
      <c r="AA47" s="192"/>
      <c r="AB47" s="192"/>
      <c r="AC47" s="192"/>
      <c r="AD47" s="192"/>
      <c r="AE47" s="193"/>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row>
    <row r="48" spans="1:61" ht="15" customHeight="1" x14ac:dyDescent="0.25">
      <c r="A48" s="36"/>
      <c r="B48" s="203"/>
      <c r="C48" s="204"/>
      <c r="D48" s="205"/>
      <c r="E48" s="172"/>
      <c r="F48" s="167"/>
      <c r="G48" s="167"/>
      <c r="H48" s="167"/>
      <c r="I48" s="167"/>
      <c r="J48" s="80" t="e">
        <f>IF(AND('Mapa final'!#REF!="Muy Alta",'Mapa final'!#REF!="Leve"),CONCATENATE("R42C",'Mapa final'!#REF!),"")</f>
        <v>#REF!</v>
      </c>
      <c r="K48" s="112" t="e">
        <f>IF(AND('Mapa final'!#REF!="Muy Alta",'Mapa final'!#REF!="Leve"),CONCATENATE("R42C",'Mapa final'!#REF!),"")</f>
        <v>#REF!</v>
      </c>
      <c r="L48" s="81" t="e">
        <f>IF(AND('Mapa final'!#REF!="Muy Alta",'Mapa final'!#REF!="Leve"),CONCATENATE("R42C",'Mapa final'!#REF!),"")</f>
        <v>#REF!</v>
      </c>
      <c r="M48" s="80" t="e">
        <f>IF(AND('Mapa final'!#REF!="Muy Alta",'Mapa final'!#REF!="Menor"),CONCATENATE("R42C",'Mapa final'!#REF!),"")</f>
        <v>#REF!</v>
      </c>
      <c r="N48" s="112" t="e">
        <f>IF(AND('Mapa final'!#REF!="Muy Alta",'Mapa final'!#REF!="Menor"),CONCATENATE("R42C",'Mapa final'!#REF!),"")</f>
        <v>#REF!</v>
      </c>
      <c r="O48" s="81" t="e">
        <f>IF(AND('Mapa final'!#REF!="Muy Alta",'Mapa final'!#REF!="Menor"),CONCATENATE("R42C",'Mapa final'!#REF!),"")</f>
        <v>#REF!</v>
      </c>
      <c r="P48" s="80" t="e">
        <f>IF(AND('Mapa final'!#REF!="Muy Alta",'Mapa final'!#REF!="Moderado"),CONCATENATE("R42C",'Mapa final'!#REF!),"")</f>
        <v>#REF!</v>
      </c>
      <c r="Q48" s="112" t="e">
        <f>IF(AND('Mapa final'!#REF!="Muy Alta",'Mapa final'!#REF!="Moderado"),CONCATENATE("R42C",'Mapa final'!#REF!),"")</f>
        <v>#REF!</v>
      </c>
      <c r="R48" s="81" t="e">
        <f>IF(AND('Mapa final'!#REF!="Muy Alta",'Mapa final'!#REF!="Moderado"),CONCATENATE("R42C",'Mapa final'!#REF!),"")</f>
        <v>#REF!</v>
      </c>
      <c r="S48" s="80" t="e">
        <f>IF(AND('Mapa final'!#REF!="Muy Alta",'Mapa final'!#REF!="Mayor"),CONCATENATE("R42C",'Mapa final'!#REF!),"")</f>
        <v>#REF!</v>
      </c>
      <c r="T48" s="112" t="e">
        <f>IF(AND('Mapa final'!#REF!="Muy Alta",'Mapa final'!#REF!="Mayor"),CONCATENATE("R42C",'Mapa final'!#REF!),"")</f>
        <v>#REF!</v>
      </c>
      <c r="U48" s="81" t="e">
        <f>IF(AND('Mapa final'!#REF!="Muy Alta",'Mapa final'!#REF!="Mayor"),CONCATENATE("R42C",'Mapa final'!#REF!),"")</f>
        <v>#REF!</v>
      </c>
      <c r="V48" s="87" t="e">
        <f>IF(AND('Mapa final'!#REF!="Muy Alta",'Mapa final'!#REF!="Catastrófico"),CONCATENATE("R42C",'Mapa final'!#REF!),"")</f>
        <v>#REF!</v>
      </c>
      <c r="W48" s="113" t="e">
        <f>IF(AND('Mapa final'!#REF!="Muy Alta",'Mapa final'!#REF!="Catastrófico"),CONCATENATE("R42C",'Mapa final'!#REF!),"")</f>
        <v>#REF!</v>
      </c>
      <c r="X48" s="88" t="e">
        <f>IF(AND('Mapa final'!#REF!="Muy Alta",'Mapa final'!#REF!="Catastrófico"),CONCATENATE("R42C",'Mapa final'!#REF!),"")</f>
        <v>#REF!</v>
      </c>
      <c r="Y48" s="36"/>
      <c r="Z48" s="191"/>
      <c r="AA48" s="192"/>
      <c r="AB48" s="192"/>
      <c r="AC48" s="192"/>
      <c r="AD48" s="192"/>
      <c r="AE48" s="193"/>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row>
    <row r="49" spans="1:61" ht="15" customHeight="1" thickBot="1" x14ac:dyDescent="0.3">
      <c r="A49" s="36"/>
      <c r="B49" s="203"/>
      <c r="C49" s="204"/>
      <c r="D49" s="205"/>
      <c r="E49" s="172"/>
      <c r="F49" s="167"/>
      <c r="G49" s="167"/>
      <c r="H49" s="167"/>
      <c r="I49" s="167"/>
      <c r="J49" s="80" t="e">
        <f>IF(AND('Mapa final'!#REF!="Muy Alta",'Mapa final'!#REF!="Leve"),CONCATENATE("R43C",'Mapa final'!#REF!),"")</f>
        <v>#REF!</v>
      </c>
      <c r="K49" s="112" t="e">
        <f>IF(AND('Mapa final'!#REF!="Muy Alta",'Mapa final'!#REF!="Leve"),CONCATENATE("R43C",'Mapa final'!#REF!),"")</f>
        <v>#REF!</v>
      </c>
      <c r="L49" s="81" t="e">
        <f>IF(AND('Mapa final'!#REF!="Muy Alta",'Mapa final'!#REF!="Leve"),CONCATENATE("R43C",'Mapa final'!#REF!),"")</f>
        <v>#REF!</v>
      </c>
      <c r="M49" s="80" t="e">
        <f>IF(AND('Mapa final'!#REF!="Muy Alta",'Mapa final'!#REF!="Menor"),CONCATENATE("R43C",'Mapa final'!#REF!),"")</f>
        <v>#REF!</v>
      </c>
      <c r="N49" s="112" t="e">
        <f>IF(AND('Mapa final'!#REF!="Muy Alta",'Mapa final'!#REF!="Menor"),CONCATENATE("R43C",'Mapa final'!#REF!),"")</f>
        <v>#REF!</v>
      </c>
      <c r="O49" s="81" t="e">
        <f>IF(AND('Mapa final'!#REF!="Muy Alta",'Mapa final'!#REF!="Menor"),CONCATENATE("R43C",'Mapa final'!#REF!),"")</f>
        <v>#REF!</v>
      </c>
      <c r="P49" s="80" t="e">
        <f>IF(AND('Mapa final'!#REF!="Muy Alta",'Mapa final'!#REF!="Moderado"),CONCATENATE("R43C",'Mapa final'!#REF!),"")</f>
        <v>#REF!</v>
      </c>
      <c r="Q49" s="112" t="e">
        <f>IF(AND('Mapa final'!#REF!="Muy Alta",'Mapa final'!#REF!="Moderado"),CONCATENATE("R43C",'Mapa final'!#REF!),"")</f>
        <v>#REF!</v>
      </c>
      <c r="R49" s="81" t="e">
        <f>IF(AND('Mapa final'!#REF!="Muy Alta",'Mapa final'!#REF!="Moderado"),CONCATENATE("R43C",'Mapa final'!#REF!),"")</f>
        <v>#REF!</v>
      </c>
      <c r="S49" s="80" t="e">
        <f>IF(AND('Mapa final'!#REF!="Muy Alta",'Mapa final'!#REF!="Mayor"),CONCATENATE("R43C",'Mapa final'!#REF!),"")</f>
        <v>#REF!</v>
      </c>
      <c r="T49" s="112" t="e">
        <f>IF(AND('Mapa final'!#REF!="Muy Alta",'Mapa final'!#REF!="Mayor"),CONCATENATE("R43C",'Mapa final'!#REF!),"")</f>
        <v>#REF!</v>
      </c>
      <c r="U49" s="81" t="e">
        <f>IF(AND('Mapa final'!#REF!="Muy Alta",'Mapa final'!#REF!="Mayor"),CONCATENATE("R43C",'Mapa final'!#REF!),"")</f>
        <v>#REF!</v>
      </c>
      <c r="V49" s="87" t="e">
        <f>IF(AND('Mapa final'!#REF!="Muy Alta",'Mapa final'!#REF!="Catastrófico"),CONCATENATE("R43C",'Mapa final'!#REF!),"")</f>
        <v>#REF!</v>
      </c>
      <c r="W49" s="113" t="e">
        <f>IF(AND('Mapa final'!#REF!="Muy Alta",'Mapa final'!#REF!="Catastrófico"),CONCATENATE("R43C",'Mapa final'!#REF!),"")</f>
        <v>#REF!</v>
      </c>
      <c r="X49" s="88" t="e">
        <f>IF(AND('Mapa final'!#REF!="Muy Alta",'Mapa final'!#REF!="Catastrófico"),CONCATENATE("R43C",'Mapa final'!#REF!),"")</f>
        <v>#REF!</v>
      </c>
      <c r="Y49" s="36"/>
      <c r="Z49" s="194"/>
      <c r="AA49" s="195"/>
      <c r="AB49" s="195"/>
      <c r="AC49" s="195"/>
      <c r="AD49" s="195"/>
      <c r="AE49" s="19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row>
    <row r="50" spans="1:61" ht="15" customHeight="1" x14ac:dyDescent="0.25">
      <c r="A50" s="36"/>
      <c r="B50" s="203"/>
      <c r="C50" s="204"/>
      <c r="D50" s="205"/>
      <c r="E50" s="186" t="s">
        <v>99</v>
      </c>
      <c r="F50" s="187"/>
      <c r="G50" s="187"/>
      <c r="H50" s="187"/>
      <c r="I50" s="187"/>
      <c r="J50" s="89" t="e">
        <f>IF(AND('Mapa final'!#REF!="Alta",'Mapa final'!#REF!="Leve"),CONCATENATE("R1C",'Mapa final'!#REF!),"")</f>
        <v>#REF!</v>
      </c>
      <c r="K50" s="90" t="e">
        <f>IF(AND('Mapa final'!#REF!="Alta",'Mapa final'!#REF!="Leve"),CONCATENATE("R1C",'Mapa final'!#REF!),"")</f>
        <v>#REF!</v>
      </c>
      <c r="L50" s="91" t="e">
        <f>IF(AND('Mapa final'!#REF!="Alta",'Mapa final'!#REF!="Leve"),CONCATENATE("R1C",'Mapa final'!#REF!),"")</f>
        <v>#REF!</v>
      </c>
      <c r="M50" s="89" t="e">
        <f>IF(AND('Mapa final'!#REF!="Alta",'Mapa final'!#REF!="Menor"),CONCATENATE("R1C",'Mapa final'!#REF!),"")</f>
        <v>#REF!</v>
      </c>
      <c r="N50" s="90" t="e">
        <f>IF(AND('Mapa final'!#REF!="Alta",'Mapa final'!#REF!="Menor"),CONCATENATE("R1C",'Mapa final'!#REF!),"")</f>
        <v>#REF!</v>
      </c>
      <c r="O50" s="91" t="e">
        <f>IF(AND('Mapa final'!#REF!="Alta",'Mapa final'!#REF!="Menor"),CONCATENATE("R1C",'Mapa final'!#REF!),"")</f>
        <v>#REF!</v>
      </c>
      <c r="P50" s="116" t="e">
        <f>IF(AND('Mapa final'!#REF!="Alta",'Mapa final'!#REF!="Moderado"),CONCATENATE("R1C",'Mapa final'!#REF!),"")</f>
        <v>#REF!</v>
      </c>
      <c r="Q50" s="117" t="e">
        <f>IF(AND('Mapa final'!#REF!="Alta",'Mapa final'!#REF!="Moderado"),CONCATENATE("R1C",'Mapa final'!#REF!),"")</f>
        <v>#REF!</v>
      </c>
      <c r="R50" s="118" t="e">
        <f>IF(AND('Mapa final'!#REF!="Alta",'Mapa final'!#REF!="Moderado"),CONCATENATE("R1C",'Mapa final'!#REF!),"")</f>
        <v>#REF!</v>
      </c>
      <c r="S50" s="116" t="e">
        <f>IF(AND('Mapa final'!#REF!="Alta",'Mapa final'!#REF!="Mayor"),CONCATENATE("R1C",'Mapa final'!#REF!),"")</f>
        <v>#REF!</v>
      </c>
      <c r="T50" s="117" t="e">
        <f>IF(AND('Mapa final'!#REF!="Alta",'Mapa final'!#REF!="Mayor"),CONCATENATE("R1C",'Mapa final'!#REF!),"")</f>
        <v>#REF!</v>
      </c>
      <c r="U50" s="118" t="e">
        <f>IF(AND('Mapa final'!#REF!="Alta",'Mapa final'!#REF!="Mayor"),CONCATENATE("R1C",'Mapa final'!#REF!),"")</f>
        <v>#REF!</v>
      </c>
      <c r="V50" s="84" t="e">
        <f>IF(AND('Mapa final'!#REF!="Alta",'Mapa final'!#REF!="Catastrófico"),CONCATENATE("R1C",'Mapa final'!#REF!),"")</f>
        <v>#REF!</v>
      </c>
      <c r="W50" s="85" t="e">
        <f>IF(AND('Mapa final'!#REF!="Alta",'Mapa final'!#REF!="Catastrófico"),CONCATENATE("R1C",'Mapa final'!#REF!),"")</f>
        <v>#REF!</v>
      </c>
      <c r="X50" s="86" t="e">
        <f>IF(AND('Mapa final'!#REF!="Alta",'Mapa final'!#REF!="Catastrófico"),CONCATENATE("R1C",'Mapa final'!#REF!),"")</f>
        <v>#REF!</v>
      </c>
      <c r="Y50" s="36"/>
      <c r="Z50" s="177" t="s">
        <v>67</v>
      </c>
      <c r="AA50" s="178"/>
      <c r="AB50" s="178"/>
      <c r="AC50" s="178"/>
      <c r="AD50" s="178"/>
      <c r="AE50" s="179"/>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row>
    <row r="51" spans="1:61" ht="15" customHeight="1" x14ac:dyDescent="0.25">
      <c r="A51" s="36"/>
      <c r="B51" s="203"/>
      <c r="C51" s="204"/>
      <c r="D51" s="205"/>
      <c r="E51" s="171"/>
      <c r="F51" s="167"/>
      <c r="G51" s="167"/>
      <c r="H51" s="167"/>
      <c r="I51" s="167"/>
      <c r="J51" s="92" t="e">
        <f>IF(AND('Mapa final'!#REF!="Alta",'Mapa final'!#REF!="Leve"),CONCATENATE("R2C",'Mapa final'!#REF!),"")</f>
        <v>#REF!</v>
      </c>
      <c r="K51" s="114" t="e">
        <f>IF(AND('Mapa final'!#REF!="Alta",'Mapa final'!#REF!="Leve"),CONCATENATE("R2C",'Mapa final'!#REF!),"")</f>
        <v>#REF!</v>
      </c>
      <c r="L51" s="93" t="e">
        <f>IF(AND('Mapa final'!#REF!="Alta",'Mapa final'!#REF!="Leve"),CONCATENATE("R2C",'Mapa final'!#REF!),"")</f>
        <v>#REF!</v>
      </c>
      <c r="M51" s="92" t="e">
        <f>IF(AND('Mapa final'!#REF!="Alta",'Mapa final'!#REF!="Menor"),CONCATENATE("R2C",'Mapa final'!#REF!),"")</f>
        <v>#REF!</v>
      </c>
      <c r="N51" s="114" t="e">
        <f>IF(AND('Mapa final'!#REF!="Alta",'Mapa final'!#REF!="Menor"),CONCATENATE("R2C",'Mapa final'!#REF!),"")</f>
        <v>#REF!</v>
      </c>
      <c r="O51" s="93" t="e">
        <f>IF(AND('Mapa final'!#REF!="Alta",'Mapa final'!#REF!="Menor"),CONCATENATE("R2C",'Mapa final'!#REF!),"")</f>
        <v>#REF!</v>
      </c>
      <c r="P51" s="119" t="e">
        <f>IF(AND('Mapa final'!#REF!="Alta",'Mapa final'!#REF!="Moderado"),CONCATENATE("R2C",'Mapa final'!#REF!),"")</f>
        <v>#REF!</v>
      </c>
      <c r="Q51" s="120" t="e">
        <f>IF(AND('Mapa final'!#REF!="Alta",'Mapa final'!#REF!="Moderado"),CONCATENATE("R2C",'Mapa final'!#REF!),"")</f>
        <v>#REF!</v>
      </c>
      <c r="R51" s="121" t="e">
        <f>IF(AND('Mapa final'!#REF!="Alta",'Mapa final'!#REF!="Moderado"),CONCATENATE("R2C",'Mapa final'!#REF!),"")</f>
        <v>#REF!</v>
      </c>
      <c r="S51" s="119" t="e">
        <f>IF(AND('Mapa final'!#REF!="Alta",'Mapa final'!#REF!="Mayor"),CONCATENATE("R2C",'Mapa final'!#REF!),"")</f>
        <v>#REF!</v>
      </c>
      <c r="T51" s="120" t="e">
        <f>IF(AND('Mapa final'!#REF!="Alta",'Mapa final'!#REF!="Mayor"),CONCATENATE("R2C",'Mapa final'!#REF!),"")</f>
        <v>#REF!</v>
      </c>
      <c r="U51" s="121" t="e">
        <f>IF(AND('Mapa final'!#REF!="Alta",'Mapa final'!#REF!="Mayor"),CONCATENATE("R2C",'Mapa final'!#REF!),"")</f>
        <v>#REF!</v>
      </c>
      <c r="V51" s="87" t="e">
        <f>IF(AND('Mapa final'!#REF!="Alta",'Mapa final'!#REF!="Catastrófico"),CONCATENATE("R2C",'Mapa final'!#REF!),"")</f>
        <v>#REF!</v>
      </c>
      <c r="W51" s="113" t="e">
        <f>IF(AND('Mapa final'!#REF!="Alta",'Mapa final'!#REF!="Catastrófico"),CONCATENATE("R2C",'Mapa final'!#REF!),"")</f>
        <v>#REF!</v>
      </c>
      <c r="X51" s="88" t="e">
        <f>IF(AND('Mapa final'!#REF!="Alta",'Mapa final'!#REF!="Catastrófico"),CONCATENATE("R2C",'Mapa final'!#REF!),"")</f>
        <v>#REF!</v>
      </c>
      <c r="Y51" s="36"/>
      <c r="Z51" s="180"/>
      <c r="AA51" s="181"/>
      <c r="AB51" s="181"/>
      <c r="AC51" s="181"/>
      <c r="AD51" s="181"/>
      <c r="AE51" s="182"/>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row>
    <row r="52" spans="1:61" ht="15" customHeight="1" x14ac:dyDescent="0.25">
      <c r="A52" s="36"/>
      <c r="B52" s="203"/>
      <c r="C52" s="204"/>
      <c r="D52" s="205"/>
      <c r="E52" s="172"/>
      <c r="F52" s="167"/>
      <c r="G52" s="167"/>
      <c r="H52" s="167"/>
      <c r="I52" s="167"/>
      <c r="J52" s="92" t="e">
        <f>IF(AND('Mapa final'!#REF!="Alta",'Mapa final'!#REF!="Leve"),CONCATENATE("R3C",'Mapa final'!#REF!),"")</f>
        <v>#REF!</v>
      </c>
      <c r="K52" s="114" t="e">
        <f>IF(AND('Mapa final'!#REF!="Alta",'Mapa final'!#REF!="Leve"),CONCATENATE("R3C",'Mapa final'!#REF!),"")</f>
        <v>#REF!</v>
      </c>
      <c r="L52" s="93" t="e">
        <f>IF(AND('Mapa final'!#REF!="Alta",'Mapa final'!#REF!="Leve"),CONCATENATE("R3C",'Mapa final'!#REF!),"")</f>
        <v>#REF!</v>
      </c>
      <c r="M52" s="92" t="e">
        <f>IF(AND('Mapa final'!#REF!="Alta",'Mapa final'!#REF!="Menor"),CONCATENATE("R3C",'Mapa final'!#REF!),"")</f>
        <v>#REF!</v>
      </c>
      <c r="N52" s="114" t="e">
        <f>IF(AND('Mapa final'!#REF!="Alta",'Mapa final'!#REF!="Menor"),CONCATENATE("R3C",'Mapa final'!#REF!),"")</f>
        <v>#REF!</v>
      </c>
      <c r="O52" s="93" t="e">
        <f>IF(AND('Mapa final'!#REF!="Alta",'Mapa final'!#REF!="Menor"),CONCATENATE("R3C",'Mapa final'!#REF!),"")</f>
        <v>#REF!</v>
      </c>
      <c r="P52" s="119" t="e">
        <f>IF(AND('Mapa final'!#REF!="Alta",'Mapa final'!#REF!="Moderado"),CONCATENATE("R3C",'Mapa final'!#REF!),"")</f>
        <v>#REF!</v>
      </c>
      <c r="Q52" s="120" t="e">
        <f>IF(AND('Mapa final'!#REF!="Alta",'Mapa final'!#REF!="Moderado"),CONCATENATE("R3C",'Mapa final'!#REF!),"")</f>
        <v>#REF!</v>
      </c>
      <c r="R52" s="121" t="e">
        <f>IF(AND('Mapa final'!#REF!="Alta",'Mapa final'!#REF!="Moderado"),CONCATENATE("R3C",'Mapa final'!#REF!),"")</f>
        <v>#REF!</v>
      </c>
      <c r="S52" s="119" t="e">
        <f>IF(AND('Mapa final'!#REF!="Alta",'Mapa final'!#REF!="Mayor"),CONCATENATE("R3C",'Mapa final'!#REF!),"")</f>
        <v>#REF!</v>
      </c>
      <c r="T52" s="120" t="e">
        <f>IF(AND('Mapa final'!#REF!="Alta",'Mapa final'!#REF!="Mayor"),CONCATENATE("R3C",'Mapa final'!#REF!),"")</f>
        <v>#REF!</v>
      </c>
      <c r="U52" s="121" t="e">
        <f>IF(AND('Mapa final'!#REF!="Alta",'Mapa final'!#REF!="Mayor"),CONCATENATE("R3C",'Mapa final'!#REF!),"")</f>
        <v>#REF!</v>
      </c>
      <c r="V52" s="87" t="e">
        <f>IF(AND('Mapa final'!#REF!="Alta",'Mapa final'!#REF!="Catastrófico"),CONCATENATE("R3C",'Mapa final'!#REF!),"")</f>
        <v>#REF!</v>
      </c>
      <c r="W52" s="113" t="e">
        <f>IF(AND('Mapa final'!#REF!="Alta",'Mapa final'!#REF!="Catastrófico"),CONCATENATE("R3C",'Mapa final'!#REF!),"")</f>
        <v>#REF!</v>
      </c>
      <c r="X52" s="88" t="e">
        <f>IF(AND('Mapa final'!#REF!="Alta",'Mapa final'!#REF!="Catastrófico"),CONCATENATE("R3C",'Mapa final'!#REF!),"")</f>
        <v>#REF!</v>
      </c>
      <c r="Y52" s="36"/>
      <c r="Z52" s="180"/>
      <c r="AA52" s="181"/>
      <c r="AB52" s="181"/>
      <c r="AC52" s="181"/>
      <c r="AD52" s="181"/>
      <c r="AE52" s="182"/>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row>
    <row r="53" spans="1:61" ht="15" customHeight="1" x14ac:dyDescent="0.25">
      <c r="A53" s="36"/>
      <c r="B53" s="203"/>
      <c r="C53" s="204"/>
      <c r="D53" s="205"/>
      <c r="E53" s="172"/>
      <c r="F53" s="167"/>
      <c r="G53" s="167"/>
      <c r="H53" s="167"/>
      <c r="I53" s="167"/>
      <c r="J53" s="92" t="e">
        <f>IF(AND('Mapa final'!#REF!="Alta",'Mapa final'!#REF!="Leve"),CONCATENATE("R4C",'Mapa final'!#REF!),"")</f>
        <v>#REF!</v>
      </c>
      <c r="K53" s="114" t="e">
        <f>IF(AND('Mapa final'!#REF!="Alta",'Mapa final'!#REF!="Leve"),CONCATENATE("R4C",'Mapa final'!#REF!),"")</f>
        <v>#REF!</v>
      </c>
      <c r="L53" s="93" t="e">
        <f>IF(AND('Mapa final'!#REF!="Alta",'Mapa final'!#REF!="Leve"),CONCATENATE("R4C",'Mapa final'!#REF!),"")</f>
        <v>#REF!</v>
      </c>
      <c r="M53" s="92" t="e">
        <f>IF(AND('Mapa final'!#REF!="Alta",'Mapa final'!#REF!="Menor"),CONCATENATE("R4C",'Mapa final'!#REF!),"")</f>
        <v>#REF!</v>
      </c>
      <c r="N53" s="114" t="e">
        <f>IF(AND('Mapa final'!#REF!="Alta",'Mapa final'!#REF!="Menor"),CONCATENATE("R4C",'Mapa final'!#REF!),"")</f>
        <v>#REF!</v>
      </c>
      <c r="O53" s="93" t="e">
        <f>IF(AND('Mapa final'!#REF!="Alta",'Mapa final'!#REF!="Menor"),CONCATENATE("R4C",'Mapa final'!#REF!),"")</f>
        <v>#REF!</v>
      </c>
      <c r="P53" s="119" t="e">
        <f>IF(AND('Mapa final'!#REF!="Alta",'Mapa final'!#REF!="Moderado"),CONCATENATE("R4C",'Mapa final'!#REF!),"")</f>
        <v>#REF!</v>
      </c>
      <c r="Q53" s="120" t="e">
        <f>IF(AND('Mapa final'!#REF!="Alta",'Mapa final'!#REF!="Moderado"),CONCATENATE("R4C",'Mapa final'!#REF!),"")</f>
        <v>#REF!</v>
      </c>
      <c r="R53" s="121" t="e">
        <f>IF(AND('Mapa final'!#REF!="Alta",'Mapa final'!#REF!="Moderado"),CONCATENATE("R4C",'Mapa final'!#REF!),"")</f>
        <v>#REF!</v>
      </c>
      <c r="S53" s="119" t="e">
        <f>IF(AND('Mapa final'!#REF!="Alta",'Mapa final'!#REF!="Mayor"),CONCATENATE("R4C",'Mapa final'!#REF!),"")</f>
        <v>#REF!</v>
      </c>
      <c r="T53" s="120" t="e">
        <f>IF(AND('Mapa final'!#REF!="Alta",'Mapa final'!#REF!="Mayor"),CONCATENATE("R4C",'Mapa final'!#REF!),"")</f>
        <v>#REF!</v>
      </c>
      <c r="U53" s="121" t="e">
        <f>IF(AND('Mapa final'!#REF!="Alta",'Mapa final'!#REF!="Mayor"),CONCATENATE("R4C",'Mapa final'!#REF!),"")</f>
        <v>#REF!</v>
      </c>
      <c r="V53" s="87" t="e">
        <f>IF(AND('Mapa final'!#REF!="Alta",'Mapa final'!#REF!="Catastrófico"),CONCATENATE("R4C",'Mapa final'!#REF!),"")</f>
        <v>#REF!</v>
      </c>
      <c r="W53" s="113" t="e">
        <f>IF(AND('Mapa final'!#REF!="Alta",'Mapa final'!#REF!="Catastrófico"),CONCATENATE("R4C",'Mapa final'!#REF!),"")</f>
        <v>#REF!</v>
      </c>
      <c r="X53" s="88" t="e">
        <f>IF(AND('Mapa final'!#REF!="Alta",'Mapa final'!#REF!="Catastrófico"),CONCATENATE("R4C",'Mapa final'!#REF!),"")</f>
        <v>#REF!</v>
      </c>
      <c r="Y53" s="36"/>
      <c r="Z53" s="180"/>
      <c r="AA53" s="181"/>
      <c r="AB53" s="181"/>
      <c r="AC53" s="181"/>
      <c r="AD53" s="181"/>
      <c r="AE53" s="182"/>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row>
    <row r="54" spans="1:61" ht="12" customHeight="1" x14ac:dyDescent="0.25">
      <c r="A54" s="36"/>
      <c r="B54" s="203"/>
      <c r="C54" s="204"/>
      <c r="D54" s="205"/>
      <c r="E54" s="172"/>
      <c r="F54" s="167"/>
      <c r="G54" s="167"/>
      <c r="H54" s="167"/>
      <c r="I54" s="167"/>
      <c r="J54" s="92" t="e">
        <f>IF(AND('Mapa final'!#REF!="Alta",'Mapa final'!#REF!="Leve"),CONCATENATE("R5C",'Mapa final'!#REF!),"")</f>
        <v>#REF!</v>
      </c>
      <c r="K54" s="114" t="e">
        <f>IF(AND('Mapa final'!#REF!="Alta",'Mapa final'!#REF!="Leve"),CONCATENATE("R5C",'Mapa final'!#REF!),"")</f>
        <v>#REF!</v>
      </c>
      <c r="L54" s="93" t="e">
        <f>IF(AND('Mapa final'!#REF!="Alta",'Mapa final'!#REF!="Leve"),CONCATENATE("R5C",'Mapa final'!#REF!),"")</f>
        <v>#REF!</v>
      </c>
      <c r="M54" s="92" t="e">
        <f>IF(AND('Mapa final'!#REF!="Alta",'Mapa final'!#REF!="Menor"),CONCATENATE("R5C",'Mapa final'!#REF!),"")</f>
        <v>#REF!</v>
      </c>
      <c r="N54" s="114" t="e">
        <f>IF(AND('Mapa final'!#REF!="Alta",'Mapa final'!#REF!="Menor"),CONCATENATE("R5C",'Mapa final'!#REF!),"")</f>
        <v>#REF!</v>
      </c>
      <c r="O54" s="93" t="e">
        <f>IF(AND('Mapa final'!#REF!="Alta",'Mapa final'!#REF!="Menor"),CONCATENATE("R5C",'Mapa final'!#REF!),"")</f>
        <v>#REF!</v>
      </c>
      <c r="P54" s="119" t="e">
        <f>IF(AND('Mapa final'!#REF!="Alta",'Mapa final'!#REF!="Moderado"),CONCATENATE("R5C",'Mapa final'!#REF!),"")</f>
        <v>#REF!</v>
      </c>
      <c r="Q54" s="120" t="e">
        <f>IF(AND('Mapa final'!#REF!="Alta",'Mapa final'!#REF!="Moderado"),CONCATENATE("R5C",'Mapa final'!#REF!),"")</f>
        <v>#REF!</v>
      </c>
      <c r="R54" s="121" t="e">
        <f>IF(AND('Mapa final'!#REF!="Alta",'Mapa final'!#REF!="Moderado"),CONCATENATE("R5C",'Mapa final'!#REF!),"")</f>
        <v>#REF!</v>
      </c>
      <c r="S54" s="119" t="e">
        <f>IF(AND('Mapa final'!#REF!="Alta",'Mapa final'!#REF!="Mayor"),CONCATENATE("R5C",'Mapa final'!#REF!),"")</f>
        <v>#REF!</v>
      </c>
      <c r="T54" s="120" t="e">
        <f>IF(AND('Mapa final'!#REF!="Alta",'Mapa final'!#REF!="Mayor"),CONCATENATE("R5C",'Mapa final'!#REF!),"")</f>
        <v>#REF!</v>
      </c>
      <c r="U54" s="121" t="e">
        <f>IF(AND('Mapa final'!#REF!="Alta",'Mapa final'!#REF!="Mayor"),CONCATENATE("R5C",'Mapa final'!#REF!),"")</f>
        <v>#REF!</v>
      </c>
      <c r="V54" s="87" t="e">
        <f>IF(AND('Mapa final'!#REF!="Alta",'Mapa final'!#REF!="Catastrófico"),CONCATENATE("R5C",'Mapa final'!#REF!),"")</f>
        <v>#REF!</v>
      </c>
      <c r="W54" s="113" t="e">
        <f>IF(AND('Mapa final'!#REF!="Alta",'Mapa final'!#REF!="Catastrófico"),CONCATENATE("R5C",'Mapa final'!#REF!),"")</f>
        <v>#REF!</v>
      </c>
      <c r="X54" s="88" t="e">
        <f>IF(AND('Mapa final'!#REF!="Alta",'Mapa final'!#REF!="Catastrófico"),CONCATENATE("R5C",'Mapa final'!#REF!),"")</f>
        <v>#REF!</v>
      </c>
      <c r="Y54" s="36"/>
      <c r="Z54" s="180"/>
      <c r="AA54" s="181"/>
      <c r="AB54" s="181"/>
      <c r="AC54" s="181"/>
      <c r="AD54" s="181"/>
      <c r="AE54" s="182"/>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row>
    <row r="55" spans="1:61" ht="12" customHeight="1" x14ac:dyDescent="0.25">
      <c r="A55" s="36"/>
      <c r="B55" s="203"/>
      <c r="C55" s="204"/>
      <c r="D55" s="205"/>
      <c r="E55" s="172"/>
      <c r="F55" s="167"/>
      <c r="G55" s="167"/>
      <c r="H55" s="167"/>
      <c r="I55" s="167"/>
      <c r="J55" s="92" t="e">
        <f>IF(AND('Mapa final'!#REF!="Alta",'Mapa final'!#REF!="Leve"),CONCATENATE("R6C",'Mapa final'!#REF!),"")</f>
        <v>#REF!</v>
      </c>
      <c r="K55" s="114" t="e">
        <f>IF(AND('Mapa final'!#REF!="Alta",'Mapa final'!#REF!="Leve"),CONCATENATE("R6C",'Mapa final'!#REF!),"")</f>
        <v>#REF!</v>
      </c>
      <c r="L55" s="93" t="e">
        <f>IF(AND('Mapa final'!#REF!="Alta",'Mapa final'!#REF!="Leve"),CONCATENATE("R6C",'Mapa final'!#REF!),"")</f>
        <v>#REF!</v>
      </c>
      <c r="M55" s="92" t="e">
        <f>IF(AND('Mapa final'!#REF!="Alta",'Mapa final'!#REF!="Menor"),CONCATENATE("R6C",'Mapa final'!#REF!),"")</f>
        <v>#REF!</v>
      </c>
      <c r="N55" s="114" t="e">
        <f>IF(AND('Mapa final'!#REF!="Alta",'Mapa final'!#REF!="Menor"),CONCATENATE("R6C",'Mapa final'!#REF!),"")</f>
        <v>#REF!</v>
      </c>
      <c r="O55" s="93" t="e">
        <f>IF(AND('Mapa final'!#REF!="Alta",'Mapa final'!#REF!="Menor"),CONCATENATE("R6C",'Mapa final'!#REF!),"")</f>
        <v>#REF!</v>
      </c>
      <c r="P55" s="119" t="e">
        <f>IF(AND('Mapa final'!#REF!="Alta",'Mapa final'!#REF!="Moderado"),CONCATENATE("R6C",'Mapa final'!#REF!),"")</f>
        <v>#REF!</v>
      </c>
      <c r="Q55" s="120" t="e">
        <f>IF(AND('Mapa final'!#REF!="Alta",'Mapa final'!#REF!="Moderado"),CONCATENATE("R6C",'Mapa final'!#REF!),"")</f>
        <v>#REF!</v>
      </c>
      <c r="R55" s="121" t="e">
        <f>IF(AND('Mapa final'!#REF!="Alta",'Mapa final'!#REF!="Moderado"),CONCATENATE("R6C",'Mapa final'!#REF!),"")</f>
        <v>#REF!</v>
      </c>
      <c r="S55" s="119" t="e">
        <f>IF(AND('Mapa final'!#REF!="Alta",'Mapa final'!#REF!="Mayor"),CONCATENATE("R6C",'Mapa final'!#REF!),"")</f>
        <v>#REF!</v>
      </c>
      <c r="T55" s="120" t="e">
        <f>IF(AND('Mapa final'!#REF!="Alta",'Mapa final'!#REF!="Mayor"),CONCATENATE("R6C",'Mapa final'!#REF!),"")</f>
        <v>#REF!</v>
      </c>
      <c r="U55" s="121" t="e">
        <f>IF(AND('Mapa final'!#REF!="Alta",'Mapa final'!#REF!="Mayor"),CONCATENATE("R6C",'Mapa final'!#REF!),"")</f>
        <v>#REF!</v>
      </c>
      <c r="V55" s="87" t="e">
        <f>IF(AND('Mapa final'!#REF!="Alta",'Mapa final'!#REF!="Catastrófico"),CONCATENATE("R6C",'Mapa final'!#REF!),"")</f>
        <v>#REF!</v>
      </c>
      <c r="W55" s="113" t="e">
        <f>IF(AND('Mapa final'!#REF!="Alta",'Mapa final'!#REF!="Catastrófico"),CONCATENATE("R6C",'Mapa final'!#REF!),"")</f>
        <v>#REF!</v>
      </c>
      <c r="X55" s="88" t="e">
        <f>IF(AND('Mapa final'!#REF!="Alta",'Mapa final'!#REF!="Catastrófico"),CONCATENATE("R6C",'Mapa final'!#REF!),"")</f>
        <v>#REF!</v>
      </c>
      <c r="Y55" s="36"/>
      <c r="Z55" s="180"/>
      <c r="AA55" s="181"/>
      <c r="AB55" s="181"/>
      <c r="AC55" s="181"/>
      <c r="AD55" s="181"/>
      <c r="AE55" s="182"/>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row>
    <row r="56" spans="1:61" ht="12" customHeight="1" x14ac:dyDescent="0.25">
      <c r="A56" s="36"/>
      <c r="B56" s="203"/>
      <c r="C56" s="204"/>
      <c r="D56" s="205"/>
      <c r="E56" s="172"/>
      <c r="F56" s="167"/>
      <c r="G56" s="167"/>
      <c r="H56" s="167"/>
      <c r="I56" s="167"/>
      <c r="J56" s="92" t="e">
        <f>IF(AND('Mapa final'!#REF!="Alta",'Mapa final'!#REF!="Leve"),CONCATENATE("R7C",'Mapa final'!#REF!),"")</f>
        <v>#REF!</v>
      </c>
      <c r="K56" s="114" t="e">
        <f>IF(AND('Mapa final'!#REF!="Alta",'Mapa final'!#REF!="Leve"),CONCATENATE("R7C",'Mapa final'!#REF!),"")</f>
        <v>#REF!</v>
      </c>
      <c r="L56" s="93" t="e">
        <f>IF(AND('Mapa final'!#REF!="Alta",'Mapa final'!#REF!="Leve"),CONCATENATE("R7C",'Mapa final'!#REF!),"")</f>
        <v>#REF!</v>
      </c>
      <c r="M56" s="92" t="e">
        <f>IF(AND('Mapa final'!#REF!="Alta",'Mapa final'!#REF!="Menor"),CONCATENATE("R7C",'Mapa final'!#REF!),"")</f>
        <v>#REF!</v>
      </c>
      <c r="N56" s="114" t="e">
        <f>IF(AND('Mapa final'!#REF!="Alta",'Mapa final'!#REF!="Menor"),CONCATENATE("R7C",'Mapa final'!#REF!),"")</f>
        <v>#REF!</v>
      </c>
      <c r="O56" s="93" t="e">
        <f>IF(AND('Mapa final'!#REF!="Alta",'Mapa final'!#REF!="Menor"),CONCATENATE("R7C",'Mapa final'!#REF!),"")</f>
        <v>#REF!</v>
      </c>
      <c r="P56" s="119" t="e">
        <f>IF(AND('Mapa final'!#REF!="Alta",'Mapa final'!#REF!="Moderado"),CONCATENATE("R7C",'Mapa final'!#REF!),"")</f>
        <v>#REF!</v>
      </c>
      <c r="Q56" s="120" t="e">
        <f>IF(AND('Mapa final'!#REF!="Alta",'Mapa final'!#REF!="Moderado"),CONCATENATE("R7C",'Mapa final'!#REF!),"")</f>
        <v>#REF!</v>
      </c>
      <c r="R56" s="121" t="e">
        <f>IF(AND('Mapa final'!#REF!="Alta",'Mapa final'!#REF!="Moderado"),CONCATENATE("R7C",'Mapa final'!#REF!),"")</f>
        <v>#REF!</v>
      </c>
      <c r="S56" s="119" t="e">
        <f>IF(AND('Mapa final'!#REF!="Alta",'Mapa final'!#REF!="Mayor"),CONCATENATE("R7C",'Mapa final'!#REF!),"")</f>
        <v>#REF!</v>
      </c>
      <c r="T56" s="120" t="e">
        <f>IF(AND('Mapa final'!#REF!="Alta",'Mapa final'!#REF!="Mayor"),CONCATENATE("R7C",'Mapa final'!#REF!),"")</f>
        <v>#REF!</v>
      </c>
      <c r="U56" s="121" t="e">
        <f>IF(AND('Mapa final'!#REF!="Alta",'Mapa final'!#REF!="Mayor"),CONCATENATE("R7C",'Mapa final'!#REF!),"")</f>
        <v>#REF!</v>
      </c>
      <c r="V56" s="87" t="e">
        <f>IF(AND('Mapa final'!#REF!="Alta",'Mapa final'!#REF!="Catastrófico"),CONCATENATE("R7C",'Mapa final'!#REF!),"")</f>
        <v>#REF!</v>
      </c>
      <c r="W56" s="113" t="e">
        <f>IF(AND('Mapa final'!#REF!="Alta",'Mapa final'!#REF!="Catastrófico"),CONCATENATE("R7C",'Mapa final'!#REF!),"")</f>
        <v>#REF!</v>
      </c>
      <c r="X56" s="88" t="e">
        <f>IF(AND('Mapa final'!#REF!="Alta",'Mapa final'!#REF!="Catastrófico"),CONCATENATE("R7C",'Mapa final'!#REF!),"")</f>
        <v>#REF!</v>
      </c>
      <c r="Y56" s="36"/>
      <c r="Z56" s="180"/>
      <c r="AA56" s="181"/>
      <c r="AB56" s="181"/>
      <c r="AC56" s="181"/>
      <c r="AD56" s="181"/>
      <c r="AE56" s="182"/>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row>
    <row r="57" spans="1:61" ht="12" customHeight="1" x14ac:dyDescent="0.25">
      <c r="A57" s="36"/>
      <c r="B57" s="203"/>
      <c r="C57" s="204"/>
      <c r="D57" s="205"/>
      <c r="E57" s="172"/>
      <c r="F57" s="167"/>
      <c r="G57" s="167"/>
      <c r="H57" s="167"/>
      <c r="I57" s="167"/>
      <c r="J57" s="92" t="e">
        <f>IF(AND('Mapa final'!#REF!="Alta",'Mapa final'!#REF!="Leve"),CONCATENATE("R8C",'Mapa final'!#REF!),"")</f>
        <v>#REF!</v>
      </c>
      <c r="K57" s="114" t="e">
        <f>IF(AND('Mapa final'!#REF!="Alta",'Mapa final'!#REF!="Leve"),CONCATENATE("R8C",'Mapa final'!#REF!),"")</f>
        <v>#REF!</v>
      </c>
      <c r="L57" s="93" t="e">
        <f>IF(AND('Mapa final'!#REF!="Alta",'Mapa final'!#REF!="Leve"),CONCATENATE("R8C",'Mapa final'!#REF!),"")</f>
        <v>#REF!</v>
      </c>
      <c r="M57" s="92" t="e">
        <f>IF(AND('Mapa final'!#REF!="Alta",'Mapa final'!#REF!="Menor"),CONCATENATE("R8C",'Mapa final'!#REF!),"")</f>
        <v>#REF!</v>
      </c>
      <c r="N57" s="114" t="e">
        <f>IF(AND('Mapa final'!#REF!="Alta",'Mapa final'!#REF!="Menor"),CONCATENATE("R8C",'Mapa final'!#REF!),"")</f>
        <v>#REF!</v>
      </c>
      <c r="O57" s="93" t="e">
        <f>IF(AND('Mapa final'!#REF!="Alta",'Mapa final'!#REF!="Menor"),CONCATENATE("R8C",'Mapa final'!#REF!),"")</f>
        <v>#REF!</v>
      </c>
      <c r="P57" s="119" t="e">
        <f>IF(AND('Mapa final'!#REF!="Alta",'Mapa final'!#REF!="Moderado"),CONCATENATE("R8C",'Mapa final'!#REF!),"")</f>
        <v>#REF!</v>
      </c>
      <c r="Q57" s="120" t="e">
        <f>IF(AND('Mapa final'!#REF!="Alta",'Mapa final'!#REF!="Moderado"),CONCATENATE("R8C",'Mapa final'!#REF!),"")</f>
        <v>#REF!</v>
      </c>
      <c r="R57" s="121" t="e">
        <f>IF(AND('Mapa final'!#REF!="Alta",'Mapa final'!#REF!="Moderado"),CONCATENATE("R8C",'Mapa final'!#REF!),"")</f>
        <v>#REF!</v>
      </c>
      <c r="S57" s="119" t="e">
        <f>IF(AND('Mapa final'!#REF!="Alta",'Mapa final'!#REF!="Mayor"),CONCATENATE("R8C",'Mapa final'!#REF!),"")</f>
        <v>#REF!</v>
      </c>
      <c r="T57" s="120" t="e">
        <f>IF(AND('Mapa final'!#REF!="Alta",'Mapa final'!#REF!="Mayor"),CONCATENATE("R8C",'Mapa final'!#REF!),"")</f>
        <v>#REF!</v>
      </c>
      <c r="U57" s="121" t="e">
        <f>IF(AND('Mapa final'!#REF!="Alta",'Mapa final'!#REF!="Mayor"),CONCATENATE("R8C",'Mapa final'!#REF!),"")</f>
        <v>#REF!</v>
      </c>
      <c r="V57" s="87" t="e">
        <f>IF(AND('Mapa final'!#REF!="Alta",'Mapa final'!#REF!="Catastrófico"),CONCATENATE("R8C",'Mapa final'!#REF!),"")</f>
        <v>#REF!</v>
      </c>
      <c r="W57" s="113" t="e">
        <f>IF(AND('Mapa final'!#REF!="Alta",'Mapa final'!#REF!="Catastrófico"),CONCATENATE("R8C",'Mapa final'!#REF!),"")</f>
        <v>#REF!</v>
      </c>
      <c r="X57" s="88" t="e">
        <f>IF(AND('Mapa final'!#REF!="Alta",'Mapa final'!#REF!="Catastrófico"),CONCATENATE("R8C",'Mapa final'!#REF!),"")</f>
        <v>#REF!</v>
      </c>
      <c r="Y57" s="36"/>
      <c r="Z57" s="180"/>
      <c r="AA57" s="181"/>
      <c r="AB57" s="181"/>
      <c r="AC57" s="181"/>
      <c r="AD57" s="181"/>
      <c r="AE57" s="182"/>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row>
    <row r="58" spans="1:61" ht="12" customHeight="1" x14ac:dyDescent="0.25">
      <c r="A58" s="36"/>
      <c r="B58" s="203"/>
      <c r="C58" s="204"/>
      <c r="D58" s="205"/>
      <c r="E58" s="172"/>
      <c r="F58" s="167"/>
      <c r="G58" s="167"/>
      <c r="H58" s="167"/>
      <c r="I58" s="167"/>
      <c r="J58" s="92" t="e">
        <f>IF(AND('Mapa final'!#REF!="Alta",'Mapa final'!#REF!="Leve"),CONCATENATE("R9C",'Mapa final'!#REF!),"")</f>
        <v>#REF!</v>
      </c>
      <c r="K58" s="114" t="e">
        <f>IF(AND('Mapa final'!#REF!="Alta",'Mapa final'!#REF!="Leve"),CONCATENATE("R9C",'Mapa final'!#REF!),"")</f>
        <v>#REF!</v>
      </c>
      <c r="L58" s="93" t="e">
        <f>IF(AND('Mapa final'!#REF!="Alta",'Mapa final'!#REF!="Leve"),CONCATENATE("R9C",'Mapa final'!#REF!),"")</f>
        <v>#REF!</v>
      </c>
      <c r="M58" s="92" t="e">
        <f>IF(AND('Mapa final'!#REF!="Alta",'Mapa final'!#REF!="Menor"),CONCATENATE("R9C",'Mapa final'!#REF!),"")</f>
        <v>#REF!</v>
      </c>
      <c r="N58" s="114" t="e">
        <f>IF(AND('Mapa final'!#REF!="Alta",'Mapa final'!#REF!="Menor"),CONCATENATE("R9C",'Mapa final'!#REF!),"")</f>
        <v>#REF!</v>
      </c>
      <c r="O58" s="93" t="e">
        <f>IF(AND('Mapa final'!#REF!="Alta",'Mapa final'!#REF!="Menor"),CONCATENATE("R9C",'Mapa final'!#REF!),"")</f>
        <v>#REF!</v>
      </c>
      <c r="P58" s="119" t="e">
        <f>IF(AND('Mapa final'!#REF!="Alta",'Mapa final'!#REF!="Moderado"),CONCATENATE("R9C",'Mapa final'!#REF!),"")</f>
        <v>#REF!</v>
      </c>
      <c r="Q58" s="120" t="e">
        <f>IF(AND('Mapa final'!#REF!="Alta",'Mapa final'!#REF!="Moderado"),CONCATENATE("R9C",'Mapa final'!#REF!),"")</f>
        <v>#REF!</v>
      </c>
      <c r="R58" s="121" t="e">
        <f>IF(AND('Mapa final'!#REF!="Alta",'Mapa final'!#REF!="Moderado"),CONCATENATE("R9C",'Mapa final'!#REF!),"")</f>
        <v>#REF!</v>
      </c>
      <c r="S58" s="119" t="e">
        <f>IF(AND('Mapa final'!#REF!="Alta",'Mapa final'!#REF!="Mayor"),CONCATENATE("R9C",'Mapa final'!#REF!),"")</f>
        <v>#REF!</v>
      </c>
      <c r="T58" s="120" t="e">
        <f>IF(AND('Mapa final'!#REF!="Alta",'Mapa final'!#REF!="Mayor"),CONCATENATE("R9C",'Mapa final'!#REF!),"")</f>
        <v>#REF!</v>
      </c>
      <c r="U58" s="121" t="e">
        <f>IF(AND('Mapa final'!#REF!="Alta",'Mapa final'!#REF!="Mayor"),CONCATENATE("R9C",'Mapa final'!#REF!),"")</f>
        <v>#REF!</v>
      </c>
      <c r="V58" s="87" t="e">
        <f>IF(AND('Mapa final'!#REF!="Alta",'Mapa final'!#REF!="Catastrófico"),CONCATENATE("R9C",'Mapa final'!#REF!),"")</f>
        <v>#REF!</v>
      </c>
      <c r="W58" s="113" t="e">
        <f>IF(AND('Mapa final'!#REF!="Alta",'Mapa final'!#REF!="Catastrófico"),CONCATENATE("R9C",'Mapa final'!#REF!),"")</f>
        <v>#REF!</v>
      </c>
      <c r="X58" s="88" t="e">
        <f>IF(AND('Mapa final'!#REF!="Alta",'Mapa final'!#REF!="Catastrófico"),CONCATENATE("R9C",'Mapa final'!#REF!),"")</f>
        <v>#REF!</v>
      </c>
      <c r="Y58" s="36"/>
      <c r="Z58" s="180"/>
      <c r="AA58" s="181"/>
      <c r="AB58" s="181"/>
      <c r="AC58" s="181"/>
      <c r="AD58" s="181"/>
      <c r="AE58" s="182"/>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row>
    <row r="59" spans="1:61" ht="12" customHeight="1" x14ac:dyDescent="0.25">
      <c r="A59" s="36"/>
      <c r="B59" s="203"/>
      <c r="C59" s="204"/>
      <c r="D59" s="205"/>
      <c r="E59" s="172"/>
      <c r="F59" s="167"/>
      <c r="G59" s="167"/>
      <c r="H59" s="167"/>
      <c r="I59" s="167"/>
      <c r="J59" s="92" t="e">
        <f>IF(AND('Mapa final'!#REF!="Alta",'Mapa final'!#REF!="Leve"),CONCATENATE("R10C",'Mapa final'!#REF!),"")</f>
        <v>#REF!</v>
      </c>
      <c r="K59" s="114" t="e">
        <f>IF(AND('Mapa final'!#REF!="Alta",'Mapa final'!#REF!="Leve"),CONCATENATE("R10C",'Mapa final'!#REF!),"")</f>
        <v>#REF!</v>
      </c>
      <c r="L59" s="93" t="e">
        <f>IF(AND('Mapa final'!#REF!="Alta",'Mapa final'!#REF!="Leve"),CONCATENATE("R10C",'Mapa final'!#REF!),"")</f>
        <v>#REF!</v>
      </c>
      <c r="M59" s="92" t="e">
        <f>IF(AND('Mapa final'!#REF!="Alta",'Mapa final'!#REF!="Menor"),CONCATENATE("R10C",'Mapa final'!#REF!),"")</f>
        <v>#REF!</v>
      </c>
      <c r="N59" s="114" t="e">
        <f>IF(AND('Mapa final'!#REF!="Alta",'Mapa final'!#REF!="Menor"),CONCATENATE("R10C",'Mapa final'!#REF!),"")</f>
        <v>#REF!</v>
      </c>
      <c r="O59" s="93" t="e">
        <f>IF(AND('Mapa final'!#REF!="Alta",'Mapa final'!#REF!="Menor"),CONCATENATE("R10C",'Mapa final'!#REF!),"")</f>
        <v>#REF!</v>
      </c>
      <c r="P59" s="119" t="e">
        <f>IF(AND('Mapa final'!#REF!="Alta",'Mapa final'!#REF!="Moderado"),CONCATENATE("R10C",'Mapa final'!#REF!),"")</f>
        <v>#REF!</v>
      </c>
      <c r="Q59" s="120" t="e">
        <f>IF(AND('Mapa final'!#REF!="Alta",'Mapa final'!#REF!="Moderado"),CONCATENATE("R10C",'Mapa final'!#REF!),"")</f>
        <v>#REF!</v>
      </c>
      <c r="R59" s="121" t="e">
        <f>IF(AND('Mapa final'!#REF!="Alta",'Mapa final'!#REF!="Moderado"),CONCATENATE("R10C",'Mapa final'!#REF!),"")</f>
        <v>#REF!</v>
      </c>
      <c r="S59" s="119" t="e">
        <f>IF(AND('Mapa final'!#REF!="Alta",'Mapa final'!#REF!="Mayor"),CONCATENATE("R10C",'Mapa final'!#REF!),"")</f>
        <v>#REF!</v>
      </c>
      <c r="T59" s="120" t="e">
        <f>IF(AND('Mapa final'!#REF!="Alta",'Mapa final'!#REF!="Mayor"),CONCATENATE("R10C",'Mapa final'!#REF!),"")</f>
        <v>#REF!</v>
      </c>
      <c r="U59" s="121" t="e">
        <f>IF(AND('Mapa final'!#REF!="Alta",'Mapa final'!#REF!="Mayor"),CONCATENATE("R10C",'Mapa final'!#REF!),"")</f>
        <v>#REF!</v>
      </c>
      <c r="V59" s="87" t="e">
        <f>IF(AND('Mapa final'!#REF!="Alta",'Mapa final'!#REF!="Catastrófico"),CONCATENATE("R10C",'Mapa final'!#REF!),"")</f>
        <v>#REF!</v>
      </c>
      <c r="W59" s="113" t="e">
        <f>IF(AND('Mapa final'!#REF!="Alta",'Mapa final'!#REF!="Catastrófico"),CONCATENATE("R10C",'Mapa final'!#REF!),"")</f>
        <v>#REF!</v>
      </c>
      <c r="X59" s="88" t="e">
        <f>IF(AND('Mapa final'!#REF!="Alta",'Mapa final'!#REF!="Catastrófico"),CONCATENATE("R10C",'Mapa final'!#REF!),"")</f>
        <v>#REF!</v>
      </c>
      <c r="Y59" s="36"/>
      <c r="Z59" s="180"/>
      <c r="AA59" s="181"/>
      <c r="AB59" s="181"/>
      <c r="AC59" s="181"/>
      <c r="AD59" s="181"/>
      <c r="AE59" s="182"/>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row>
    <row r="60" spans="1:61" ht="12" customHeight="1" x14ac:dyDescent="0.25">
      <c r="A60" s="36"/>
      <c r="B60" s="203"/>
      <c r="C60" s="204"/>
      <c r="D60" s="205"/>
      <c r="E60" s="172"/>
      <c r="F60" s="167"/>
      <c r="G60" s="167"/>
      <c r="H60" s="167"/>
      <c r="I60" s="167"/>
      <c r="J60" s="92" t="e">
        <f>IF(AND('Mapa final'!#REF!="Alta",'Mapa final'!#REF!="Leve"),CONCATENATE("R11C",'Mapa final'!#REF!),"")</f>
        <v>#REF!</v>
      </c>
      <c r="K60" s="114" t="e">
        <f>IF(AND('Mapa final'!#REF!="Alta",'Mapa final'!#REF!="Leve"),CONCATENATE("R11C",'Mapa final'!#REF!),"")</f>
        <v>#REF!</v>
      </c>
      <c r="L60" s="93" t="e">
        <f>IF(AND('Mapa final'!#REF!="Alta",'Mapa final'!#REF!="Leve"),CONCATENATE("R11C",'Mapa final'!#REF!),"")</f>
        <v>#REF!</v>
      </c>
      <c r="M60" s="92" t="e">
        <f>IF(AND('Mapa final'!#REF!="Alta",'Mapa final'!#REF!="Menor"),CONCATENATE("R11C",'Mapa final'!#REF!),"")</f>
        <v>#REF!</v>
      </c>
      <c r="N60" s="114" t="e">
        <f>IF(AND('Mapa final'!#REF!="Alta",'Mapa final'!#REF!="Menor"),CONCATENATE("R11C",'Mapa final'!#REF!),"")</f>
        <v>#REF!</v>
      </c>
      <c r="O60" s="93" t="e">
        <f>IF(AND('Mapa final'!#REF!="Alta",'Mapa final'!#REF!="Menor"),CONCATENATE("R11C",'Mapa final'!#REF!),"")</f>
        <v>#REF!</v>
      </c>
      <c r="P60" s="119" t="e">
        <f>IF(AND('Mapa final'!#REF!="Alta",'Mapa final'!#REF!="Moderado"),CONCATENATE("R11C",'Mapa final'!#REF!),"")</f>
        <v>#REF!</v>
      </c>
      <c r="Q60" s="120" t="e">
        <f>IF(AND('Mapa final'!#REF!="Alta",'Mapa final'!#REF!="Moderado"),CONCATENATE("R11C",'Mapa final'!#REF!),"")</f>
        <v>#REF!</v>
      </c>
      <c r="R60" s="121" t="e">
        <f>IF(AND('Mapa final'!#REF!="Alta",'Mapa final'!#REF!="Moderado"),CONCATENATE("R11C",'Mapa final'!#REF!),"")</f>
        <v>#REF!</v>
      </c>
      <c r="S60" s="119" t="e">
        <f>IF(AND('Mapa final'!#REF!="Alta",'Mapa final'!#REF!="Mayor"),CONCATENATE("R11C",'Mapa final'!#REF!),"")</f>
        <v>#REF!</v>
      </c>
      <c r="T60" s="120" t="e">
        <f>IF(AND('Mapa final'!#REF!="Alta",'Mapa final'!#REF!="Mayor"),CONCATENATE("R11C",'Mapa final'!#REF!),"")</f>
        <v>#REF!</v>
      </c>
      <c r="U60" s="121" t="e">
        <f>IF(AND('Mapa final'!#REF!="Alta",'Mapa final'!#REF!="Mayor"),CONCATENATE("R11C",'Mapa final'!#REF!),"")</f>
        <v>#REF!</v>
      </c>
      <c r="V60" s="87" t="e">
        <f>IF(AND('Mapa final'!#REF!="Alta",'Mapa final'!#REF!="Catastrófico"),CONCATENATE("R11C",'Mapa final'!#REF!),"")</f>
        <v>#REF!</v>
      </c>
      <c r="W60" s="113" t="e">
        <f>IF(AND('Mapa final'!#REF!="Alta",'Mapa final'!#REF!="Catastrófico"),CONCATENATE("R11C",'Mapa final'!#REF!),"")</f>
        <v>#REF!</v>
      </c>
      <c r="X60" s="88" t="e">
        <f>IF(AND('Mapa final'!#REF!="Alta",'Mapa final'!#REF!="Catastrófico"),CONCATENATE("R11C",'Mapa final'!#REF!),"")</f>
        <v>#REF!</v>
      </c>
      <c r="Y60" s="36"/>
      <c r="Z60" s="180"/>
      <c r="AA60" s="181"/>
      <c r="AB60" s="181"/>
      <c r="AC60" s="181"/>
      <c r="AD60" s="181"/>
      <c r="AE60" s="182"/>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row>
    <row r="61" spans="1:61" ht="12" customHeight="1" x14ac:dyDescent="0.25">
      <c r="A61" s="36"/>
      <c r="B61" s="203"/>
      <c r="C61" s="204"/>
      <c r="D61" s="205"/>
      <c r="E61" s="172"/>
      <c r="F61" s="167"/>
      <c r="G61" s="167"/>
      <c r="H61" s="167"/>
      <c r="I61" s="167"/>
      <c r="J61" s="92" t="e">
        <f>IF(AND('Mapa final'!#REF!="Alta",'Mapa final'!#REF!="Leve"),CONCATENATE("R12C",'Mapa final'!#REF!),"")</f>
        <v>#REF!</v>
      </c>
      <c r="K61" s="114" t="e">
        <f>IF(AND('Mapa final'!#REF!="Alta",'Mapa final'!#REF!="Leve"),CONCATENATE("R12C",'Mapa final'!#REF!),"")</f>
        <v>#REF!</v>
      </c>
      <c r="L61" s="93" t="e">
        <f>IF(AND('Mapa final'!#REF!="Alta",'Mapa final'!#REF!="Leve"),CONCATENATE("R12C",'Mapa final'!#REF!),"")</f>
        <v>#REF!</v>
      </c>
      <c r="M61" s="92" t="e">
        <f>IF(AND('Mapa final'!#REF!="Alta",'Mapa final'!#REF!="Menor"),CONCATENATE("R12C",'Mapa final'!#REF!),"")</f>
        <v>#REF!</v>
      </c>
      <c r="N61" s="114" t="e">
        <f>IF(AND('Mapa final'!#REF!="Alta",'Mapa final'!#REF!="Menor"),CONCATENATE("R12C",'Mapa final'!#REF!),"")</f>
        <v>#REF!</v>
      </c>
      <c r="O61" s="93" t="e">
        <f>IF(AND('Mapa final'!#REF!="Alta",'Mapa final'!#REF!="Menor"),CONCATENATE("R12C",'Mapa final'!#REF!),"")</f>
        <v>#REF!</v>
      </c>
      <c r="P61" s="119" t="e">
        <f>IF(AND('Mapa final'!#REF!="Alta",'Mapa final'!#REF!="Moderado"),CONCATENATE("R12C",'Mapa final'!#REF!),"")</f>
        <v>#REF!</v>
      </c>
      <c r="Q61" s="120" t="e">
        <f>IF(AND('Mapa final'!#REF!="Alta",'Mapa final'!#REF!="Moderado"),CONCATENATE("R12C",'Mapa final'!#REF!),"")</f>
        <v>#REF!</v>
      </c>
      <c r="R61" s="121" t="e">
        <f>IF(AND('Mapa final'!#REF!="Alta",'Mapa final'!#REF!="Moderado"),CONCATENATE("R12C",'Mapa final'!#REF!),"")</f>
        <v>#REF!</v>
      </c>
      <c r="S61" s="119" t="e">
        <f>IF(AND('Mapa final'!#REF!="Alta",'Mapa final'!#REF!="Mayor"),CONCATENATE("R12C",'Mapa final'!#REF!),"")</f>
        <v>#REF!</v>
      </c>
      <c r="T61" s="120" t="e">
        <f>IF(AND('Mapa final'!#REF!="Alta",'Mapa final'!#REF!="Mayor"),CONCATENATE("R12C",'Mapa final'!#REF!),"")</f>
        <v>#REF!</v>
      </c>
      <c r="U61" s="121" t="e">
        <f>IF(AND('Mapa final'!#REF!="Alta",'Mapa final'!#REF!="Mayor"),CONCATENATE("R12C",'Mapa final'!#REF!),"")</f>
        <v>#REF!</v>
      </c>
      <c r="V61" s="87" t="e">
        <f>IF(AND('Mapa final'!#REF!="Alta",'Mapa final'!#REF!="Catastrófico"),CONCATENATE("R12C",'Mapa final'!#REF!),"")</f>
        <v>#REF!</v>
      </c>
      <c r="W61" s="113" t="e">
        <f>IF(AND('Mapa final'!#REF!="Alta",'Mapa final'!#REF!="Catastrófico"),CONCATENATE("R12C",'Mapa final'!#REF!),"")</f>
        <v>#REF!</v>
      </c>
      <c r="X61" s="88" t="e">
        <f>IF(AND('Mapa final'!#REF!="Alta",'Mapa final'!#REF!="Catastrófico"),CONCATENATE("R12C",'Mapa final'!#REF!),"")</f>
        <v>#REF!</v>
      </c>
      <c r="Y61" s="36"/>
      <c r="Z61" s="180"/>
      <c r="AA61" s="181"/>
      <c r="AB61" s="181"/>
      <c r="AC61" s="181"/>
      <c r="AD61" s="181"/>
      <c r="AE61" s="182"/>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row>
    <row r="62" spans="1:61" ht="12" customHeight="1" x14ac:dyDescent="0.25">
      <c r="A62" s="36"/>
      <c r="B62" s="203"/>
      <c r="C62" s="204"/>
      <c r="D62" s="205"/>
      <c r="E62" s="172"/>
      <c r="F62" s="167"/>
      <c r="G62" s="167"/>
      <c r="H62" s="167"/>
      <c r="I62" s="167"/>
      <c r="J62" s="92" t="e">
        <f>IF(AND('Mapa final'!#REF!="Alta",'Mapa final'!#REF!="Leve"),CONCATENATE("R12C",'Mapa final'!#REF!),"")</f>
        <v>#REF!</v>
      </c>
      <c r="K62" s="114" t="e">
        <f>IF(AND('Mapa final'!#REF!="Alta",'Mapa final'!#REF!="Leve"),CONCATENATE("R13C",'Mapa final'!#REF!),"")</f>
        <v>#REF!</v>
      </c>
      <c r="L62" s="93" t="e">
        <f>IF(AND('Mapa final'!#REF!="Alta",'Mapa final'!#REF!="Leve"),CONCATENATE("R13C",'Mapa final'!#REF!),"")</f>
        <v>#REF!</v>
      </c>
      <c r="M62" s="92" t="e">
        <f>IF(AND('Mapa final'!#REF!="Alta",'Mapa final'!#REF!="Menor"),CONCATENATE("R12C",'Mapa final'!#REF!),"")</f>
        <v>#REF!</v>
      </c>
      <c r="N62" s="114" t="e">
        <f>IF(AND('Mapa final'!#REF!="Alta",'Mapa final'!#REF!="Menor"),CONCATENATE("R13C",'Mapa final'!#REF!),"")</f>
        <v>#REF!</v>
      </c>
      <c r="O62" s="93" t="e">
        <f>IF(AND('Mapa final'!#REF!="Alta",'Mapa final'!#REF!="Menor"),CONCATENATE("R13C",'Mapa final'!#REF!),"")</f>
        <v>#REF!</v>
      </c>
      <c r="P62" s="119" t="e">
        <f>IF(AND('Mapa final'!#REF!="Alta",'Mapa final'!#REF!="Moderado"),CONCATENATE("R12C",'Mapa final'!#REF!),"")</f>
        <v>#REF!</v>
      </c>
      <c r="Q62" s="120" t="e">
        <f>IF(AND('Mapa final'!#REF!="Alta",'Mapa final'!#REF!="Moderado"),CONCATENATE("R13C",'Mapa final'!#REF!),"")</f>
        <v>#REF!</v>
      </c>
      <c r="R62" s="121" t="e">
        <f>IF(AND('Mapa final'!#REF!="Alta",'Mapa final'!#REF!="Moderado"),CONCATENATE("R13C",'Mapa final'!#REF!),"")</f>
        <v>#REF!</v>
      </c>
      <c r="S62" s="119" t="e">
        <f>IF(AND('Mapa final'!#REF!="Alta",'Mapa final'!#REF!="Mayor"),CONCATENATE("R12C",'Mapa final'!#REF!),"")</f>
        <v>#REF!</v>
      </c>
      <c r="T62" s="120" t="e">
        <f>IF(AND('Mapa final'!#REF!="Alta",'Mapa final'!#REF!="Mayor"),CONCATENATE("R13C",'Mapa final'!#REF!),"")</f>
        <v>#REF!</v>
      </c>
      <c r="U62" s="121" t="e">
        <f>IF(AND('Mapa final'!#REF!="Alta",'Mapa final'!#REF!="Mayor"),CONCATENATE("R13C",'Mapa final'!#REF!),"")</f>
        <v>#REF!</v>
      </c>
      <c r="V62" s="87" t="e">
        <f>IF(AND('Mapa final'!#REF!="Alta",'Mapa final'!#REF!="Catastrófico"),CONCATENATE("R12C",'Mapa final'!#REF!),"")</f>
        <v>#REF!</v>
      </c>
      <c r="W62" s="113" t="e">
        <f>IF(AND('Mapa final'!#REF!="Alta",'Mapa final'!#REF!="Catastrófico"),CONCATENATE("R13C",'Mapa final'!#REF!),"")</f>
        <v>#REF!</v>
      </c>
      <c r="X62" s="88" t="e">
        <f>IF(AND('Mapa final'!#REF!="Alta",'Mapa final'!#REF!="Catastrófico"),CONCATENATE("R13C",'Mapa final'!#REF!),"")</f>
        <v>#REF!</v>
      </c>
      <c r="Y62" s="36"/>
      <c r="Z62" s="180"/>
      <c r="AA62" s="181"/>
      <c r="AB62" s="181"/>
      <c r="AC62" s="181"/>
      <c r="AD62" s="181"/>
      <c r="AE62" s="182"/>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row>
    <row r="63" spans="1:61" ht="12" customHeight="1" x14ac:dyDescent="0.25">
      <c r="A63" s="36"/>
      <c r="B63" s="203"/>
      <c r="C63" s="204"/>
      <c r="D63" s="205"/>
      <c r="E63" s="172"/>
      <c r="F63" s="167"/>
      <c r="G63" s="167"/>
      <c r="H63" s="167"/>
      <c r="I63" s="167"/>
      <c r="J63" s="92" t="e">
        <f>IF(AND('Mapa final'!#REF!="Alta",'Mapa final'!#REF!="Leve"),CONCATENATE("R13C",'Mapa final'!#REF!),"")</f>
        <v>#REF!</v>
      </c>
      <c r="K63" s="114" t="e">
        <f>IF(AND('Mapa final'!#REF!="Alta",'Mapa final'!#REF!="Leve"),CONCATENATE("R14C",'Mapa final'!#REF!),"")</f>
        <v>#REF!</v>
      </c>
      <c r="L63" s="93" t="e">
        <f>IF(AND('Mapa final'!#REF!="Alta",'Mapa final'!#REF!="Leve"),CONCATENATE("R14C",'Mapa final'!#REF!),"")</f>
        <v>#REF!</v>
      </c>
      <c r="M63" s="92" t="e">
        <f>IF(AND('Mapa final'!#REF!="Alta",'Mapa final'!#REF!="Menor"),CONCATENATE("R13C",'Mapa final'!#REF!),"")</f>
        <v>#REF!</v>
      </c>
      <c r="N63" s="114" t="e">
        <f>IF(AND('Mapa final'!#REF!="Alta",'Mapa final'!#REF!="Menor"),CONCATENATE("R14C",'Mapa final'!#REF!),"")</f>
        <v>#REF!</v>
      </c>
      <c r="O63" s="93" t="e">
        <f>IF(AND('Mapa final'!#REF!="Alta",'Mapa final'!#REF!="Menor"),CONCATENATE("R14C",'Mapa final'!#REF!),"")</f>
        <v>#REF!</v>
      </c>
      <c r="P63" s="119" t="e">
        <f>IF(AND('Mapa final'!#REF!="Alta",'Mapa final'!#REF!="Moderado"),CONCATENATE("R13C",'Mapa final'!#REF!),"")</f>
        <v>#REF!</v>
      </c>
      <c r="Q63" s="120" t="e">
        <f>IF(AND('Mapa final'!#REF!="Alta",'Mapa final'!#REF!="Moderado"),CONCATENATE("R14C",'Mapa final'!#REF!),"")</f>
        <v>#REF!</v>
      </c>
      <c r="R63" s="121" t="e">
        <f>IF(AND('Mapa final'!#REF!="Alta",'Mapa final'!#REF!="Moderado"),CONCATENATE("R14C",'Mapa final'!#REF!),"")</f>
        <v>#REF!</v>
      </c>
      <c r="S63" s="119" t="e">
        <f>IF(AND('Mapa final'!#REF!="Alta",'Mapa final'!#REF!="Mayor"),CONCATENATE("R13C",'Mapa final'!#REF!),"")</f>
        <v>#REF!</v>
      </c>
      <c r="T63" s="120" t="e">
        <f>IF(AND('Mapa final'!#REF!="Alta",'Mapa final'!#REF!="Mayor"),CONCATENATE("R14C",'Mapa final'!#REF!),"")</f>
        <v>#REF!</v>
      </c>
      <c r="U63" s="121" t="e">
        <f>IF(AND('Mapa final'!#REF!="Alta",'Mapa final'!#REF!="Mayor"),CONCATENATE("R14C",'Mapa final'!#REF!),"")</f>
        <v>#REF!</v>
      </c>
      <c r="V63" s="87" t="e">
        <f>IF(AND('Mapa final'!#REF!="Alta",'Mapa final'!#REF!="Catastrófico"),CONCATENATE("R13C",'Mapa final'!#REF!),"")</f>
        <v>#REF!</v>
      </c>
      <c r="W63" s="113" t="e">
        <f>IF(AND('Mapa final'!#REF!="Alta",'Mapa final'!#REF!="Catastrófico"),CONCATENATE("R14C",'Mapa final'!#REF!),"")</f>
        <v>#REF!</v>
      </c>
      <c r="X63" s="88" t="e">
        <f>IF(AND('Mapa final'!#REF!="Alta",'Mapa final'!#REF!="Catastrófico"),CONCATENATE("R14C",'Mapa final'!#REF!),"")</f>
        <v>#REF!</v>
      </c>
      <c r="Y63" s="36"/>
      <c r="Z63" s="180"/>
      <c r="AA63" s="181"/>
      <c r="AB63" s="181"/>
      <c r="AC63" s="181"/>
      <c r="AD63" s="181"/>
      <c r="AE63" s="182"/>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row>
    <row r="64" spans="1:61" ht="15" customHeight="1" x14ac:dyDescent="0.25">
      <c r="A64" s="36"/>
      <c r="B64" s="203"/>
      <c r="C64" s="204"/>
      <c r="D64" s="205"/>
      <c r="E64" s="172"/>
      <c r="F64" s="167"/>
      <c r="G64" s="167"/>
      <c r="H64" s="167"/>
      <c r="I64" s="167"/>
      <c r="J64" s="92" t="e">
        <f>IF(AND('Mapa final'!#REF!="Alta",'Mapa final'!#REF!="Leve"),CONCATENATE("R14C",'Mapa final'!#REF!),"")</f>
        <v>#REF!</v>
      </c>
      <c r="K64" s="114" t="e">
        <f>IF(AND('Mapa final'!#REF!="Alta",'Mapa final'!#REF!="Leve"),CONCATENATE("R14C",'Mapa final'!#REF!),"")</f>
        <v>#REF!</v>
      </c>
      <c r="L64" s="93" t="e">
        <f>IF(AND('Mapa final'!#REF!="Alta",'Mapa final'!#REF!="Leve"),CONCATENATE("R14C",'Mapa final'!#REF!),"")</f>
        <v>#REF!</v>
      </c>
      <c r="M64" s="92" t="e">
        <f>IF(AND('Mapa final'!#REF!="Alta",'Mapa final'!#REF!="Menor"),CONCATENATE("R14C",'Mapa final'!#REF!),"")</f>
        <v>#REF!</v>
      </c>
      <c r="N64" s="114" t="e">
        <f>IF(AND('Mapa final'!#REF!="Alta",'Mapa final'!#REF!="Menor"),CONCATENATE("R14C",'Mapa final'!#REF!),"")</f>
        <v>#REF!</v>
      </c>
      <c r="O64" s="93" t="e">
        <f>IF(AND('Mapa final'!#REF!="Alta",'Mapa final'!#REF!="Menor"),CONCATENATE("R14C",'Mapa final'!#REF!),"")</f>
        <v>#REF!</v>
      </c>
      <c r="P64" s="119" t="e">
        <f>IF(AND('Mapa final'!#REF!="Alta",'Mapa final'!#REF!="Moderado"),CONCATENATE("R14C",'Mapa final'!#REF!),"")</f>
        <v>#REF!</v>
      </c>
      <c r="Q64" s="120" t="e">
        <f>IF(AND('Mapa final'!#REF!="Alta",'Mapa final'!#REF!="Moderado"),CONCATENATE("R14C",'Mapa final'!#REF!),"")</f>
        <v>#REF!</v>
      </c>
      <c r="R64" s="121" t="e">
        <f>IF(AND('Mapa final'!#REF!="Alta",'Mapa final'!#REF!="Moderado"),CONCATENATE("R14C",'Mapa final'!#REF!),"")</f>
        <v>#REF!</v>
      </c>
      <c r="S64" s="119" t="e">
        <f>IF(AND('Mapa final'!#REF!="Alta",'Mapa final'!#REF!="Mayor"),CONCATENATE("R14C",'Mapa final'!#REF!),"")</f>
        <v>#REF!</v>
      </c>
      <c r="T64" s="120" t="e">
        <f>IF(AND('Mapa final'!#REF!="Alta",'Mapa final'!#REF!="Mayor"),CONCATENATE("R14C",'Mapa final'!#REF!),"")</f>
        <v>#REF!</v>
      </c>
      <c r="U64" s="121" t="e">
        <f>IF(AND('Mapa final'!#REF!="Alta",'Mapa final'!#REF!="Mayor"),CONCATENATE("R14C",'Mapa final'!#REF!),"")</f>
        <v>#REF!</v>
      </c>
      <c r="V64" s="87" t="e">
        <f>IF(AND('Mapa final'!#REF!="Alta",'Mapa final'!#REF!="Catastrófico"),CONCATENATE("R14C",'Mapa final'!#REF!),"")</f>
        <v>#REF!</v>
      </c>
      <c r="W64" s="113" t="e">
        <f>IF(AND('Mapa final'!#REF!="Alta",'Mapa final'!#REF!="Catastrófico"),CONCATENATE("R14C",'Mapa final'!#REF!),"")</f>
        <v>#REF!</v>
      </c>
      <c r="X64" s="88" t="e">
        <f>IF(AND('Mapa final'!#REF!="Alta",'Mapa final'!#REF!="Catastrófico"),CONCATENATE("R14C",'Mapa final'!#REF!),"")</f>
        <v>#REF!</v>
      </c>
      <c r="Y64" s="36"/>
      <c r="Z64" s="180"/>
      <c r="AA64" s="181"/>
      <c r="AB64" s="181"/>
      <c r="AC64" s="181"/>
      <c r="AD64" s="181"/>
      <c r="AE64" s="182"/>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row>
    <row r="65" spans="1:61" ht="15" customHeight="1" x14ac:dyDescent="0.25">
      <c r="A65" s="36"/>
      <c r="B65" s="203"/>
      <c r="C65" s="204"/>
      <c r="D65" s="205"/>
      <c r="E65" s="172"/>
      <c r="F65" s="167"/>
      <c r="G65" s="167"/>
      <c r="H65" s="167"/>
      <c r="I65" s="167"/>
      <c r="J65" s="92" t="e">
        <f>IF(AND('Mapa final'!#REF!="Alta",'Mapa final'!#REF!="Leve"),CONCATENATE("R15C",'Mapa final'!#REF!),"")</f>
        <v>#REF!</v>
      </c>
      <c r="K65" s="114" t="e">
        <f>IF(AND('Mapa final'!#REF!="Alta",'Mapa final'!#REF!="Leve"),CONCATENATE("R15C",'Mapa final'!#REF!),"")</f>
        <v>#REF!</v>
      </c>
      <c r="L65" s="93" t="e">
        <f>IF(AND('Mapa final'!#REF!="Alta",'Mapa final'!#REF!="Leve"),CONCATENATE("R15C",'Mapa final'!#REF!),"")</f>
        <v>#REF!</v>
      </c>
      <c r="M65" s="92" t="e">
        <f>IF(AND('Mapa final'!#REF!="Alta",'Mapa final'!#REF!="Menor"),CONCATENATE("R15C",'Mapa final'!#REF!),"")</f>
        <v>#REF!</v>
      </c>
      <c r="N65" s="114" t="e">
        <f>IF(AND('Mapa final'!#REF!="Alta",'Mapa final'!#REF!="Menor"),CONCATENATE("R15C",'Mapa final'!#REF!),"")</f>
        <v>#REF!</v>
      </c>
      <c r="O65" s="93" t="e">
        <f>IF(AND('Mapa final'!#REF!="Alta",'Mapa final'!#REF!="Menor"),CONCATENATE("R15C",'Mapa final'!#REF!),"")</f>
        <v>#REF!</v>
      </c>
      <c r="P65" s="119" t="e">
        <f>IF(AND('Mapa final'!#REF!="Alta",'Mapa final'!#REF!="Moderado"),CONCATENATE("R15C",'Mapa final'!#REF!),"")</f>
        <v>#REF!</v>
      </c>
      <c r="Q65" s="120" t="e">
        <f>IF(AND('Mapa final'!#REF!="Alta",'Mapa final'!#REF!="Moderado"),CONCATENATE("R15C",'Mapa final'!#REF!),"")</f>
        <v>#REF!</v>
      </c>
      <c r="R65" s="121" t="e">
        <f>IF(AND('Mapa final'!#REF!="Alta",'Mapa final'!#REF!="Moderado"),CONCATENATE("R15C",'Mapa final'!#REF!),"")</f>
        <v>#REF!</v>
      </c>
      <c r="S65" s="119" t="e">
        <f>IF(AND('Mapa final'!#REF!="Alta",'Mapa final'!#REF!="Mayor"),CONCATENATE("R15C",'Mapa final'!#REF!),"")</f>
        <v>#REF!</v>
      </c>
      <c r="T65" s="120" t="e">
        <f>IF(AND('Mapa final'!#REF!="Alta",'Mapa final'!#REF!="Mayor"),CONCATENATE("R15C",'Mapa final'!#REF!),"")</f>
        <v>#REF!</v>
      </c>
      <c r="U65" s="121" t="e">
        <f>IF(AND('Mapa final'!#REF!="Alta",'Mapa final'!#REF!="Mayor"),CONCATENATE("R15C",'Mapa final'!#REF!),"")</f>
        <v>#REF!</v>
      </c>
      <c r="V65" s="87" t="e">
        <f>IF(AND('Mapa final'!#REF!="Alta",'Mapa final'!#REF!="Catastrófico"),CONCATENATE("R15C",'Mapa final'!#REF!),"")</f>
        <v>#REF!</v>
      </c>
      <c r="W65" s="113" t="e">
        <f>IF(AND('Mapa final'!#REF!="Alta",'Mapa final'!#REF!="Catastrófico"),CONCATENATE("R15C",'Mapa final'!#REF!),"")</f>
        <v>#REF!</v>
      </c>
      <c r="X65" s="88" t="e">
        <f>IF(AND('Mapa final'!#REF!="Alta",'Mapa final'!#REF!="Catastrófico"),CONCATENATE("R15C",'Mapa final'!#REF!),"")</f>
        <v>#REF!</v>
      </c>
      <c r="Y65" s="36"/>
      <c r="Z65" s="180"/>
      <c r="AA65" s="181"/>
      <c r="AB65" s="181"/>
      <c r="AC65" s="181"/>
      <c r="AD65" s="181"/>
      <c r="AE65" s="182"/>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row>
    <row r="66" spans="1:61" ht="15" customHeight="1" x14ac:dyDescent="0.25">
      <c r="A66" s="36"/>
      <c r="B66" s="203"/>
      <c r="C66" s="204"/>
      <c r="D66" s="205"/>
      <c r="E66" s="172"/>
      <c r="F66" s="167"/>
      <c r="G66" s="167"/>
      <c r="H66" s="167"/>
      <c r="I66" s="167"/>
      <c r="J66" s="92" t="e">
        <f>IF(AND('Mapa final'!#REF!="Alta",'Mapa final'!#REF!="Leve"),CONCATENATE("R16C",'Mapa final'!#REF!),"")</f>
        <v>#REF!</v>
      </c>
      <c r="K66" s="114" t="e">
        <f>IF(AND('Mapa final'!#REF!="Alta",'Mapa final'!#REF!="Leve"),CONCATENATE("R16C",'Mapa final'!#REF!),"")</f>
        <v>#REF!</v>
      </c>
      <c r="L66" s="93" t="e">
        <f>IF(AND('Mapa final'!#REF!="Alta",'Mapa final'!#REF!="Leve"),CONCATENATE("R16C",'Mapa final'!#REF!),"")</f>
        <v>#REF!</v>
      </c>
      <c r="M66" s="92" t="e">
        <f>IF(AND('Mapa final'!#REF!="Alta",'Mapa final'!#REF!="Menor"),CONCATENATE("R16C",'Mapa final'!#REF!),"")</f>
        <v>#REF!</v>
      </c>
      <c r="N66" s="114" t="e">
        <f>IF(AND('Mapa final'!#REF!="Alta",'Mapa final'!#REF!="Menor"),CONCATENATE("R16C",'Mapa final'!#REF!),"")</f>
        <v>#REF!</v>
      </c>
      <c r="O66" s="93" t="e">
        <f>IF(AND('Mapa final'!#REF!="Alta",'Mapa final'!#REF!="Menor"),CONCATENATE("R16C",'Mapa final'!#REF!),"")</f>
        <v>#REF!</v>
      </c>
      <c r="P66" s="119" t="e">
        <f>IF(AND('Mapa final'!#REF!="Alta",'Mapa final'!#REF!="Moderado"),CONCATENATE("R16C",'Mapa final'!#REF!),"")</f>
        <v>#REF!</v>
      </c>
      <c r="Q66" s="120" t="e">
        <f>IF(AND('Mapa final'!#REF!="Alta",'Mapa final'!#REF!="Moderado"),CONCATENATE("R16C",'Mapa final'!#REF!),"")</f>
        <v>#REF!</v>
      </c>
      <c r="R66" s="121" t="e">
        <f>IF(AND('Mapa final'!#REF!="Alta",'Mapa final'!#REF!="Moderado"),CONCATENATE("R16C",'Mapa final'!#REF!),"")</f>
        <v>#REF!</v>
      </c>
      <c r="S66" s="119" t="e">
        <f>IF(AND('Mapa final'!#REF!="Alta",'Mapa final'!#REF!="Mayor"),CONCATENATE("R16C",'Mapa final'!#REF!),"")</f>
        <v>#REF!</v>
      </c>
      <c r="T66" s="120" t="e">
        <f>IF(AND('Mapa final'!#REF!="Alta",'Mapa final'!#REF!="Mayor"),CONCATENATE("R16C",'Mapa final'!#REF!),"")</f>
        <v>#REF!</v>
      </c>
      <c r="U66" s="121" t="e">
        <f>IF(AND('Mapa final'!#REF!="Alta",'Mapa final'!#REF!="Mayor"),CONCATENATE("R16C",'Mapa final'!#REF!),"")</f>
        <v>#REF!</v>
      </c>
      <c r="V66" s="87" t="e">
        <f>IF(AND('Mapa final'!#REF!="Alta",'Mapa final'!#REF!="Catastrófico"),CONCATENATE("R16C",'Mapa final'!#REF!),"")</f>
        <v>#REF!</v>
      </c>
      <c r="W66" s="113" t="e">
        <f>IF(AND('Mapa final'!#REF!="Alta",'Mapa final'!#REF!="Catastrófico"),CONCATENATE("R16C",'Mapa final'!#REF!),"")</f>
        <v>#REF!</v>
      </c>
      <c r="X66" s="88" t="e">
        <f>IF(AND('Mapa final'!#REF!="Alta",'Mapa final'!#REF!="Catastrófico"),CONCATENATE("R16C",'Mapa final'!#REF!),"")</f>
        <v>#REF!</v>
      </c>
      <c r="Y66" s="36"/>
      <c r="Z66" s="180"/>
      <c r="AA66" s="181"/>
      <c r="AB66" s="181"/>
      <c r="AC66" s="181"/>
      <c r="AD66" s="181"/>
      <c r="AE66" s="182"/>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row>
    <row r="67" spans="1:61" ht="15" customHeight="1" x14ac:dyDescent="0.25">
      <c r="A67" s="36"/>
      <c r="B67" s="203"/>
      <c r="C67" s="204"/>
      <c r="D67" s="205"/>
      <c r="E67" s="172"/>
      <c r="F67" s="167"/>
      <c r="G67" s="167"/>
      <c r="H67" s="167"/>
      <c r="I67" s="167"/>
      <c r="J67" s="92" t="e">
        <f>IF(AND('Mapa final'!#REF!="Alta",'Mapa final'!#REF!="Leve"),CONCATENATE("R17C",'Mapa final'!#REF!),"")</f>
        <v>#REF!</v>
      </c>
      <c r="K67" s="114" t="e">
        <f>IF(AND('Mapa final'!#REF!="Alta",'Mapa final'!#REF!="Leve"),CONCATENATE("R17C",'Mapa final'!#REF!),"")</f>
        <v>#REF!</v>
      </c>
      <c r="L67" s="93" t="e">
        <f>IF(AND('Mapa final'!#REF!="Alta",'Mapa final'!#REF!="Leve"),CONCATENATE("R17C",'Mapa final'!#REF!),"")</f>
        <v>#REF!</v>
      </c>
      <c r="M67" s="92" t="e">
        <f>IF(AND('Mapa final'!#REF!="Alta",'Mapa final'!#REF!="Menor"),CONCATENATE("R17C",'Mapa final'!#REF!),"")</f>
        <v>#REF!</v>
      </c>
      <c r="N67" s="114" t="e">
        <f>IF(AND('Mapa final'!#REF!="Alta",'Mapa final'!#REF!="Menor"),CONCATENATE("R17C",'Mapa final'!#REF!),"")</f>
        <v>#REF!</v>
      </c>
      <c r="O67" s="93" t="e">
        <f>IF(AND('Mapa final'!#REF!="Alta",'Mapa final'!#REF!="Menor"),CONCATENATE("R17C",'Mapa final'!#REF!),"")</f>
        <v>#REF!</v>
      </c>
      <c r="P67" s="119" t="e">
        <f>IF(AND('Mapa final'!#REF!="Alta",'Mapa final'!#REF!="Moderado"),CONCATENATE("R17C",'Mapa final'!#REF!),"")</f>
        <v>#REF!</v>
      </c>
      <c r="Q67" s="120" t="e">
        <f>IF(AND('Mapa final'!#REF!="Alta",'Mapa final'!#REF!="Moderado"),CONCATENATE("R17C",'Mapa final'!#REF!),"")</f>
        <v>#REF!</v>
      </c>
      <c r="R67" s="121" t="e">
        <f>IF(AND('Mapa final'!#REF!="Alta",'Mapa final'!#REF!="Moderado"),CONCATENATE("R17C",'Mapa final'!#REF!),"")</f>
        <v>#REF!</v>
      </c>
      <c r="S67" s="119" t="e">
        <f>IF(AND('Mapa final'!#REF!="Alta",'Mapa final'!#REF!="Mayor"),CONCATENATE("R17C",'Mapa final'!#REF!),"")</f>
        <v>#REF!</v>
      </c>
      <c r="T67" s="120" t="e">
        <f>IF(AND('Mapa final'!#REF!="Alta",'Mapa final'!#REF!="Mayor"),CONCATENATE("R17C",'Mapa final'!#REF!),"")</f>
        <v>#REF!</v>
      </c>
      <c r="U67" s="121" t="e">
        <f>IF(AND('Mapa final'!#REF!="Alta",'Mapa final'!#REF!="Mayor"),CONCATENATE("R17C",'Mapa final'!#REF!),"")</f>
        <v>#REF!</v>
      </c>
      <c r="V67" s="87" t="e">
        <f>IF(AND('Mapa final'!#REF!="Alta",'Mapa final'!#REF!="Catastrófico"),CONCATENATE("R17C",'Mapa final'!#REF!),"")</f>
        <v>#REF!</v>
      </c>
      <c r="W67" s="113" t="e">
        <f>IF(AND('Mapa final'!#REF!="Alta",'Mapa final'!#REF!="Catastrófico"),CONCATENATE("R17C",'Mapa final'!#REF!),"")</f>
        <v>#REF!</v>
      </c>
      <c r="X67" s="88" t="e">
        <f>IF(AND('Mapa final'!#REF!="Alta",'Mapa final'!#REF!="Catastrófico"),CONCATENATE("R17C",'Mapa final'!#REF!),"")</f>
        <v>#REF!</v>
      </c>
      <c r="Y67" s="36"/>
      <c r="Z67" s="180"/>
      <c r="AA67" s="181"/>
      <c r="AB67" s="181"/>
      <c r="AC67" s="181"/>
      <c r="AD67" s="181"/>
      <c r="AE67" s="182"/>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row>
    <row r="68" spans="1:61" ht="15" customHeight="1" x14ac:dyDescent="0.25">
      <c r="A68" s="36"/>
      <c r="B68" s="203"/>
      <c r="C68" s="204"/>
      <c r="D68" s="205"/>
      <c r="E68" s="172"/>
      <c r="F68" s="167"/>
      <c r="G68" s="167"/>
      <c r="H68" s="167"/>
      <c r="I68" s="167"/>
      <c r="J68" s="92" t="e">
        <f>IF(AND('Mapa final'!#REF!="Alta",'Mapa final'!#REF!="Leve"),CONCATENATE("R18C",'Mapa final'!#REF!),"")</f>
        <v>#REF!</v>
      </c>
      <c r="K68" s="114" t="e">
        <f>IF(AND('Mapa final'!#REF!="Alta",'Mapa final'!#REF!="Leve"),CONCATENATE("R18C",'Mapa final'!#REF!),"")</f>
        <v>#REF!</v>
      </c>
      <c r="L68" s="93" t="e">
        <f>IF(AND('Mapa final'!#REF!="Alta",'Mapa final'!#REF!="Leve"),CONCATENATE("R18C",'Mapa final'!#REF!),"")</f>
        <v>#REF!</v>
      </c>
      <c r="M68" s="92" t="e">
        <f>IF(AND('Mapa final'!#REF!="Alta",'Mapa final'!#REF!="Menor"),CONCATENATE("R18C",'Mapa final'!#REF!),"")</f>
        <v>#REF!</v>
      </c>
      <c r="N68" s="114" t="e">
        <f>IF(AND('Mapa final'!#REF!="Alta",'Mapa final'!#REF!="Menor"),CONCATENATE("R18C",'Mapa final'!#REF!),"")</f>
        <v>#REF!</v>
      </c>
      <c r="O68" s="93" t="e">
        <f>IF(AND('Mapa final'!#REF!="Alta",'Mapa final'!#REF!="Menor"),CONCATENATE("R18C",'Mapa final'!#REF!),"")</f>
        <v>#REF!</v>
      </c>
      <c r="P68" s="119" t="e">
        <f>IF(AND('Mapa final'!#REF!="Alta",'Mapa final'!#REF!="Moderado"),CONCATENATE("R18C",'Mapa final'!#REF!),"")</f>
        <v>#REF!</v>
      </c>
      <c r="Q68" s="120" t="e">
        <f>IF(AND('Mapa final'!#REF!="Alta",'Mapa final'!#REF!="Moderado"),CONCATENATE("R18C",'Mapa final'!#REF!),"")</f>
        <v>#REF!</v>
      </c>
      <c r="R68" s="121" t="e">
        <f>IF(AND('Mapa final'!#REF!="Alta",'Mapa final'!#REF!="Moderado"),CONCATENATE("R18C",'Mapa final'!#REF!),"")</f>
        <v>#REF!</v>
      </c>
      <c r="S68" s="119" t="e">
        <f>IF(AND('Mapa final'!#REF!="Alta",'Mapa final'!#REF!="Mayor"),CONCATENATE("R18C",'Mapa final'!#REF!),"")</f>
        <v>#REF!</v>
      </c>
      <c r="T68" s="120" t="e">
        <f>IF(AND('Mapa final'!#REF!="Alta",'Mapa final'!#REF!="Mayor"),CONCATENATE("R18C",'Mapa final'!#REF!),"")</f>
        <v>#REF!</v>
      </c>
      <c r="U68" s="121" t="e">
        <f>IF(AND('Mapa final'!#REF!="Alta",'Mapa final'!#REF!="Mayor"),CONCATENATE("R18C",'Mapa final'!#REF!),"")</f>
        <v>#REF!</v>
      </c>
      <c r="V68" s="87" t="e">
        <f>IF(AND('Mapa final'!#REF!="Alta",'Mapa final'!#REF!="Catastrófico"),CONCATENATE("R18C",'Mapa final'!#REF!),"")</f>
        <v>#REF!</v>
      </c>
      <c r="W68" s="113" t="e">
        <f>IF(AND('Mapa final'!#REF!="Alta",'Mapa final'!#REF!="Catastrófico"),CONCATENATE("R18C",'Mapa final'!#REF!),"")</f>
        <v>#REF!</v>
      </c>
      <c r="X68" s="88" t="e">
        <f>IF(AND('Mapa final'!#REF!="Alta",'Mapa final'!#REF!="Catastrófico"),CONCATENATE("R18C",'Mapa final'!#REF!),"")</f>
        <v>#REF!</v>
      </c>
      <c r="Y68" s="36"/>
      <c r="Z68" s="180"/>
      <c r="AA68" s="181"/>
      <c r="AB68" s="181"/>
      <c r="AC68" s="181"/>
      <c r="AD68" s="181"/>
      <c r="AE68" s="182"/>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row>
    <row r="69" spans="1:61" ht="15" customHeight="1" x14ac:dyDescent="0.25">
      <c r="A69" s="36"/>
      <c r="B69" s="203"/>
      <c r="C69" s="204"/>
      <c r="D69" s="205"/>
      <c r="E69" s="172"/>
      <c r="F69" s="167"/>
      <c r="G69" s="167"/>
      <c r="H69" s="167"/>
      <c r="I69" s="167"/>
      <c r="J69" s="92" t="e">
        <f>IF(AND('Mapa final'!#REF!="Alta",'Mapa final'!#REF!="Leve"),CONCATENATE("R19C",'Mapa final'!#REF!),"")</f>
        <v>#REF!</v>
      </c>
      <c r="K69" s="114" t="e">
        <f>IF(AND('Mapa final'!#REF!="Alta",'Mapa final'!#REF!="Leve"),CONCATENATE("R19C",'Mapa final'!#REF!),"")</f>
        <v>#REF!</v>
      </c>
      <c r="L69" s="93" t="e">
        <f>IF(AND('Mapa final'!#REF!="Alta",'Mapa final'!#REF!="Leve"),CONCATENATE("R19C",'Mapa final'!#REF!),"")</f>
        <v>#REF!</v>
      </c>
      <c r="M69" s="92" t="e">
        <f>IF(AND('Mapa final'!#REF!="Alta",'Mapa final'!#REF!="Menor"),CONCATENATE("R19C",'Mapa final'!#REF!),"")</f>
        <v>#REF!</v>
      </c>
      <c r="N69" s="114" t="e">
        <f>IF(AND('Mapa final'!#REF!="Alta",'Mapa final'!#REF!="Menor"),CONCATENATE("R19C",'Mapa final'!#REF!),"")</f>
        <v>#REF!</v>
      </c>
      <c r="O69" s="93" t="e">
        <f>IF(AND('Mapa final'!#REF!="Alta",'Mapa final'!#REF!="Menor"),CONCATENATE("R19C",'Mapa final'!#REF!),"")</f>
        <v>#REF!</v>
      </c>
      <c r="P69" s="119" t="e">
        <f>IF(AND('Mapa final'!#REF!="Alta",'Mapa final'!#REF!="Moderado"),CONCATENATE("R19C",'Mapa final'!#REF!),"")</f>
        <v>#REF!</v>
      </c>
      <c r="Q69" s="120" t="e">
        <f>IF(AND('Mapa final'!#REF!="Alta",'Mapa final'!#REF!="Moderado"),CONCATENATE("R19C",'Mapa final'!#REF!),"")</f>
        <v>#REF!</v>
      </c>
      <c r="R69" s="121" t="e">
        <f>IF(AND('Mapa final'!#REF!="Alta",'Mapa final'!#REF!="Moderado"),CONCATENATE("R19C",'Mapa final'!#REF!),"")</f>
        <v>#REF!</v>
      </c>
      <c r="S69" s="119" t="e">
        <f>IF(AND('Mapa final'!#REF!="Alta",'Mapa final'!#REF!="Mayor"),CONCATENATE("R19C",'Mapa final'!#REF!),"")</f>
        <v>#REF!</v>
      </c>
      <c r="T69" s="120" t="e">
        <f>IF(AND('Mapa final'!#REF!="Alta",'Mapa final'!#REF!="Mayor"),CONCATENATE("R19C",'Mapa final'!#REF!),"")</f>
        <v>#REF!</v>
      </c>
      <c r="U69" s="121" t="e">
        <f>IF(AND('Mapa final'!#REF!="Alta",'Mapa final'!#REF!="Mayor"),CONCATENATE("R19C",'Mapa final'!#REF!),"")</f>
        <v>#REF!</v>
      </c>
      <c r="V69" s="87" t="e">
        <f>IF(AND('Mapa final'!#REF!="Alta",'Mapa final'!#REF!="Catastrófico"),CONCATENATE("R19C",'Mapa final'!#REF!),"")</f>
        <v>#REF!</v>
      </c>
      <c r="W69" s="113" t="e">
        <f>IF(AND('Mapa final'!#REF!="Alta",'Mapa final'!#REF!="Catastrófico"),CONCATENATE("R19C",'Mapa final'!#REF!),"")</f>
        <v>#REF!</v>
      </c>
      <c r="X69" s="88" t="e">
        <f>IF(AND('Mapa final'!#REF!="Alta",'Mapa final'!#REF!="Catastrófico"),CONCATENATE("R19C",'Mapa final'!#REF!),"")</f>
        <v>#REF!</v>
      </c>
      <c r="Y69" s="36"/>
      <c r="Z69" s="180"/>
      <c r="AA69" s="181"/>
      <c r="AB69" s="181"/>
      <c r="AC69" s="181"/>
      <c r="AD69" s="181"/>
      <c r="AE69" s="182"/>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row>
    <row r="70" spans="1:61" ht="15" customHeight="1" x14ac:dyDescent="0.25">
      <c r="A70" s="36"/>
      <c r="B70" s="203"/>
      <c r="C70" s="204"/>
      <c r="D70" s="205"/>
      <c r="E70" s="172"/>
      <c r="F70" s="167"/>
      <c r="G70" s="167"/>
      <c r="H70" s="167"/>
      <c r="I70" s="167"/>
      <c r="J70" s="92" t="e">
        <f>IF(AND('Mapa final'!#REF!="Alta",'Mapa final'!#REF!="Leve"),CONCATENATE("R20",'Mapa final'!#REF!),"")</f>
        <v>#REF!</v>
      </c>
      <c r="K70" s="114" t="e">
        <f>IF(AND('Mapa final'!#REF!="Alta",'Mapa final'!#REF!="Leve"),CONCATENATE("R20C",'Mapa final'!#REF!),"")</f>
        <v>#REF!</v>
      </c>
      <c r="L70" s="93" t="e">
        <f>IF(AND('Mapa final'!#REF!="Alta",'Mapa final'!#REF!="Leve"),CONCATENATE("R20C",'Mapa final'!#REF!),"")</f>
        <v>#REF!</v>
      </c>
      <c r="M70" s="92" t="e">
        <f>IF(AND('Mapa final'!#REF!="Alta",'Mapa final'!#REF!="Menor"),CONCATENATE("R20",'Mapa final'!#REF!),"")</f>
        <v>#REF!</v>
      </c>
      <c r="N70" s="114" t="e">
        <f>IF(AND('Mapa final'!#REF!="Alta",'Mapa final'!#REF!="Menor"),CONCATENATE("R20C",'Mapa final'!#REF!),"")</f>
        <v>#REF!</v>
      </c>
      <c r="O70" s="93" t="e">
        <f>IF(AND('Mapa final'!#REF!="Alta",'Mapa final'!#REF!="Menor"),CONCATENATE("R20C",'Mapa final'!#REF!),"")</f>
        <v>#REF!</v>
      </c>
      <c r="P70" s="119" t="e">
        <f>IF(AND('Mapa final'!#REF!="Alta",'Mapa final'!#REF!="Moderado"),CONCATENATE("R20",'Mapa final'!#REF!),"")</f>
        <v>#REF!</v>
      </c>
      <c r="Q70" s="120" t="e">
        <f>IF(AND('Mapa final'!#REF!="Alta",'Mapa final'!#REF!="Moderado"),CONCATENATE("R20C",'Mapa final'!#REF!),"")</f>
        <v>#REF!</v>
      </c>
      <c r="R70" s="121" t="e">
        <f>IF(AND('Mapa final'!#REF!="Alta",'Mapa final'!#REF!="Moderado"),CONCATENATE("R20C",'Mapa final'!#REF!),"")</f>
        <v>#REF!</v>
      </c>
      <c r="S70" s="119" t="e">
        <f>IF(AND('Mapa final'!#REF!="Alta",'Mapa final'!#REF!="Mayor"),CONCATENATE("R20",'Mapa final'!#REF!),"")</f>
        <v>#REF!</v>
      </c>
      <c r="T70" s="120" t="e">
        <f>IF(AND('Mapa final'!#REF!="Alta",'Mapa final'!#REF!="Mayor"),CONCATENATE("R20C",'Mapa final'!#REF!),"")</f>
        <v>#REF!</v>
      </c>
      <c r="U70" s="121" t="e">
        <f>IF(AND('Mapa final'!#REF!="Alta",'Mapa final'!#REF!="Mayor"),CONCATENATE("R20C",'Mapa final'!#REF!),"")</f>
        <v>#REF!</v>
      </c>
      <c r="V70" s="87" t="e">
        <f>IF(AND('Mapa final'!#REF!="Alta",'Mapa final'!#REF!="Catastrófico"),CONCATENATE("R20",'Mapa final'!#REF!),"")</f>
        <v>#REF!</v>
      </c>
      <c r="W70" s="113" t="e">
        <f>IF(AND('Mapa final'!#REF!="Alta",'Mapa final'!#REF!="Catastrófico"),CONCATENATE("R20C",'Mapa final'!#REF!),"")</f>
        <v>#REF!</v>
      </c>
      <c r="X70" s="88" t="e">
        <f>IF(AND('Mapa final'!#REF!="Alta",'Mapa final'!#REF!="Catastrófico"),CONCATENATE("R20C",'Mapa final'!#REF!),"")</f>
        <v>#REF!</v>
      </c>
      <c r="Y70" s="36"/>
      <c r="Z70" s="180"/>
      <c r="AA70" s="181"/>
      <c r="AB70" s="181"/>
      <c r="AC70" s="181"/>
      <c r="AD70" s="181"/>
      <c r="AE70" s="182"/>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row>
    <row r="71" spans="1:61" ht="15" customHeight="1" x14ac:dyDescent="0.25">
      <c r="A71" s="36"/>
      <c r="B71" s="203"/>
      <c r="C71" s="204"/>
      <c r="D71" s="205"/>
      <c r="E71" s="172"/>
      <c r="F71" s="167"/>
      <c r="G71" s="167"/>
      <c r="H71" s="167"/>
      <c r="I71" s="167"/>
      <c r="J71" s="92" t="e">
        <f>IF(AND('Mapa final'!#REF!="Alta",'Mapa final'!#REF!="Leve"),CONCATENATE("R21C",'Mapa final'!#REF!),"")</f>
        <v>#REF!</v>
      </c>
      <c r="K71" s="114" t="e">
        <f>IF(AND('Mapa final'!#REF!="Alta",'Mapa final'!#REF!="Leve"),CONCATENATE("R21C",'Mapa final'!#REF!),"")</f>
        <v>#REF!</v>
      </c>
      <c r="L71" s="93" t="e">
        <f>IF(AND('Mapa final'!#REF!="Alta",'Mapa final'!#REF!="Leve"),CONCATENATE("R21C",'Mapa final'!#REF!),"")</f>
        <v>#REF!</v>
      </c>
      <c r="M71" s="92" t="e">
        <f>IF(AND('Mapa final'!#REF!="Alta",'Mapa final'!#REF!="Menor"),CONCATENATE("R21C",'Mapa final'!#REF!),"")</f>
        <v>#REF!</v>
      </c>
      <c r="N71" s="114" t="e">
        <f>IF(AND('Mapa final'!#REF!="Alta",'Mapa final'!#REF!="Menor"),CONCATENATE("R21C",'Mapa final'!#REF!),"")</f>
        <v>#REF!</v>
      </c>
      <c r="O71" s="93" t="e">
        <f>IF(AND('Mapa final'!#REF!="Alta",'Mapa final'!#REF!="Menor"),CONCATENATE("R21C",'Mapa final'!#REF!),"")</f>
        <v>#REF!</v>
      </c>
      <c r="P71" s="119" t="e">
        <f>IF(AND('Mapa final'!#REF!="Alta",'Mapa final'!#REF!="Moderado"),CONCATENATE("R21C",'Mapa final'!#REF!),"")</f>
        <v>#REF!</v>
      </c>
      <c r="Q71" s="120" t="e">
        <f>IF(AND('Mapa final'!#REF!="Alta",'Mapa final'!#REF!="Moderado"),CONCATENATE("R21C",'Mapa final'!#REF!),"")</f>
        <v>#REF!</v>
      </c>
      <c r="R71" s="121" t="e">
        <f>IF(AND('Mapa final'!#REF!="Alta",'Mapa final'!#REF!="Moderado"),CONCATENATE("R21C",'Mapa final'!#REF!),"")</f>
        <v>#REF!</v>
      </c>
      <c r="S71" s="119" t="e">
        <f>IF(AND('Mapa final'!#REF!="Alta",'Mapa final'!#REF!="Mayor"),CONCATENATE("R21C",'Mapa final'!#REF!),"")</f>
        <v>#REF!</v>
      </c>
      <c r="T71" s="120" t="e">
        <f>IF(AND('Mapa final'!#REF!="Alta",'Mapa final'!#REF!="Mayor"),CONCATENATE("R21C",'Mapa final'!#REF!),"")</f>
        <v>#REF!</v>
      </c>
      <c r="U71" s="121" t="e">
        <f>IF(AND('Mapa final'!#REF!="Alta",'Mapa final'!#REF!="Mayor"),CONCATENATE("R21C",'Mapa final'!#REF!),"")</f>
        <v>#REF!</v>
      </c>
      <c r="V71" s="87" t="e">
        <f>IF(AND('Mapa final'!#REF!="Alta",'Mapa final'!#REF!="Catastrófico"),CONCATENATE("R21C",'Mapa final'!#REF!),"")</f>
        <v>#REF!</v>
      </c>
      <c r="W71" s="113" t="e">
        <f>IF(AND('Mapa final'!#REF!="Alta",'Mapa final'!#REF!="Catastrófico"),CONCATENATE("R21C",'Mapa final'!#REF!),"")</f>
        <v>#REF!</v>
      </c>
      <c r="X71" s="88" t="e">
        <f>IF(AND('Mapa final'!#REF!="Alta",'Mapa final'!#REF!="Catastrófico"),CONCATENATE("R21C",'Mapa final'!#REF!),"")</f>
        <v>#REF!</v>
      </c>
      <c r="Y71" s="36"/>
      <c r="Z71" s="180"/>
      <c r="AA71" s="181"/>
      <c r="AB71" s="181"/>
      <c r="AC71" s="181"/>
      <c r="AD71" s="181"/>
      <c r="AE71" s="182"/>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row>
    <row r="72" spans="1:61" ht="15" customHeight="1" x14ac:dyDescent="0.25">
      <c r="A72" s="36"/>
      <c r="B72" s="203"/>
      <c r="C72" s="204"/>
      <c r="D72" s="205"/>
      <c r="E72" s="172"/>
      <c r="F72" s="167"/>
      <c r="G72" s="167"/>
      <c r="H72" s="167"/>
      <c r="I72" s="167"/>
      <c r="J72" s="92" t="e">
        <f>IF(AND('Mapa final'!#REF!="Alta",'Mapa final'!#REF!="Leve"),CONCATENATE("R22C",'Mapa final'!#REF!),"")</f>
        <v>#REF!</v>
      </c>
      <c r="K72" s="114" t="e">
        <f>IF(AND('Mapa final'!#REF!="Alta",'Mapa final'!#REF!="Leve"),CONCATENATE("R22C",'Mapa final'!#REF!),"")</f>
        <v>#REF!</v>
      </c>
      <c r="L72" s="93" t="e">
        <f>IF(AND('Mapa final'!#REF!="Alta",'Mapa final'!#REF!="Leve"),CONCATENATE("R2C",'Mapa final'!#REF!),"")</f>
        <v>#REF!</v>
      </c>
      <c r="M72" s="92" t="e">
        <f>IF(AND('Mapa final'!#REF!="Alta",'Mapa final'!#REF!="Menor"),CONCATENATE("R22C",'Mapa final'!#REF!),"")</f>
        <v>#REF!</v>
      </c>
      <c r="N72" s="114" t="e">
        <f>IF(AND('Mapa final'!#REF!="Alta",'Mapa final'!#REF!="Menor"),CONCATENATE("R22C",'Mapa final'!#REF!),"")</f>
        <v>#REF!</v>
      </c>
      <c r="O72" s="93" t="e">
        <f>IF(AND('Mapa final'!#REF!="Alta",'Mapa final'!#REF!="Menor"),CONCATENATE("R2C",'Mapa final'!#REF!),"")</f>
        <v>#REF!</v>
      </c>
      <c r="P72" s="119" t="e">
        <f>IF(AND('Mapa final'!#REF!="Alta",'Mapa final'!#REF!="Moderado"),CONCATENATE("R22C",'Mapa final'!#REF!),"")</f>
        <v>#REF!</v>
      </c>
      <c r="Q72" s="120" t="e">
        <f>IF(AND('Mapa final'!#REF!="Alta",'Mapa final'!#REF!="Moderado"),CONCATENATE("R22C",'Mapa final'!#REF!),"")</f>
        <v>#REF!</v>
      </c>
      <c r="R72" s="121" t="e">
        <f>IF(AND('Mapa final'!#REF!="Alta",'Mapa final'!#REF!="Moderado"),CONCATENATE("R2C",'Mapa final'!#REF!),"")</f>
        <v>#REF!</v>
      </c>
      <c r="S72" s="119" t="e">
        <f>IF(AND('Mapa final'!#REF!="Alta",'Mapa final'!#REF!="Mayor"),CONCATENATE("R22C",'Mapa final'!#REF!),"")</f>
        <v>#REF!</v>
      </c>
      <c r="T72" s="120" t="e">
        <f>IF(AND('Mapa final'!#REF!="Alta",'Mapa final'!#REF!="Mayor"),CONCATENATE("R22C",'Mapa final'!#REF!),"")</f>
        <v>#REF!</v>
      </c>
      <c r="U72" s="121" t="e">
        <f>IF(AND('Mapa final'!#REF!="Alta",'Mapa final'!#REF!="Mayor"),CONCATENATE("R2C",'Mapa final'!#REF!),"")</f>
        <v>#REF!</v>
      </c>
      <c r="V72" s="87" t="e">
        <f>IF(AND('Mapa final'!#REF!="Alta",'Mapa final'!#REF!="Catastrófico"),CONCATENATE("R22C",'Mapa final'!#REF!),"")</f>
        <v>#REF!</v>
      </c>
      <c r="W72" s="113" t="e">
        <f>IF(AND('Mapa final'!#REF!="Alta",'Mapa final'!#REF!="Catastrófico"),CONCATENATE("R22C",'Mapa final'!#REF!),"")</f>
        <v>#REF!</v>
      </c>
      <c r="X72" s="88" t="e">
        <f>IF(AND('Mapa final'!#REF!="Alta",'Mapa final'!#REF!="Catastrófico"),CONCATENATE("R2C",'Mapa final'!#REF!),"")</f>
        <v>#REF!</v>
      </c>
      <c r="Y72" s="36"/>
      <c r="Z72" s="180"/>
      <c r="AA72" s="181"/>
      <c r="AB72" s="181"/>
      <c r="AC72" s="181"/>
      <c r="AD72" s="181"/>
      <c r="AE72" s="182"/>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row>
    <row r="73" spans="1:61" ht="15" customHeight="1" x14ac:dyDescent="0.25">
      <c r="A73" s="36"/>
      <c r="B73" s="203"/>
      <c r="C73" s="204"/>
      <c r="D73" s="205"/>
      <c r="E73" s="172"/>
      <c r="F73" s="167"/>
      <c r="G73" s="167"/>
      <c r="H73" s="167"/>
      <c r="I73" s="167"/>
      <c r="J73" s="92" t="e">
        <f>IF(AND('Mapa final'!#REF!="Alta",'Mapa final'!#REF!="Leve"),CONCATENATE("R23C",'Mapa final'!#REF!),"")</f>
        <v>#REF!</v>
      </c>
      <c r="K73" s="114" t="e">
        <f>IF(AND('Mapa final'!#REF!="Alta",'Mapa final'!#REF!="Leve"),CONCATENATE("R23C",'Mapa final'!#REF!),"")</f>
        <v>#REF!</v>
      </c>
      <c r="L73" s="93" t="e">
        <f>IF(AND('Mapa final'!#REF!="Alta",'Mapa final'!#REF!="Leve"),CONCATENATE("R23C",'Mapa final'!#REF!),"")</f>
        <v>#REF!</v>
      </c>
      <c r="M73" s="92" t="e">
        <f>IF(AND('Mapa final'!#REF!="Alta",'Mapa final'!#REF!="Menor"),CONCATENATE("R23C",'Mapa final'!#REF!),"")</f>
        <v>#REF!</v>
      </c>
      <c r="N73" s="114" t="e">
        <f>IF(AND('Mapa final'!#REF!="Alta",'Mapa final'!#REF!="Menor"),CONCATENATE("R23C",'Mapa final'!#REF!),"")</f>
        <v>#REF!</v>
      </c>
      <c r="O73" s="93" t="e">
        <f>IF(AND('Mapa final'!#REF!="Alta",'Mapa final'!#REF!="Menor"),CONCATENATE("R23C",'Mapa final'!#REF!),"")</f>
        <v>#REF!</v>
      </c>
      <c r="P73" s="119" t="e">
        <f>IF(AND('Mapa final'!#REF!="Alta",'Mapa final'!#REF!="Moderado"),CONCATENATE("R23C",'Mapa final'!#REF!),"")</f>
        <v>#REF!</v>
      </c>
      <c r="Q73" s="120" t="e">
        <f>IF(AND('Mapa final'!#REF!="Alta",'Mapa final'!#REF!="Moderado"),CONCATENATE("R23C",'Mapa final'!#REF!),"")</f>
        <v>#REF!</v>
      </c>
      <c r="R73" s="121" t="e">
        <f>IF(AND('Mapa final'!#REF!="Alta",'Mapa final'!#REF!="Moderado"),CONCATENATE("R23C",'Mapa final'!#REF!),"")</f>
        <v>#REF!</v>
      </c>
      <c r="S73" s="119" t="e">
        <f>IF(AND('Mapa final'!#REF!="Alta",'Mapa final'!#REF!="Mayor"),CONCATENATE("R23C",'Mapa final'!#REF!),"")</f>
        <v>#REF!</v>
      </c>
      <c r="T73" s="120" t="e">
        <f>IF(AND('Mapa final'!#REF!="Alta",'Mapa final'!#REF!="Mayor"),CONCATENATE("R23C",'Mapa final'!#REF!),"")</f>
        <v>#REF!</v>
      </c>
      <c r="U73" s="121" t="e">
        <f>IF(AND('Mapa final'!#REF!="Alta",'Mapa final'!#REF!="Mayor"),CONCATENATE("R23C",'Mapa final'!#REF!),"")</f>
        <v>#REF!</v>
      </c>
      <c r="V73" s="87" t="e">
        <f>IF(AND('Mapa final'!#REF!="Alta",'Mapa final'!#REF!="Catastrófico"),CONCATENATE("R23C",'Mapa final'!#REF!),"")</f>
        <v>#REF!</v>
      </c>
      <c r="W73" s="113" t="e">
        <f>IF(AND('Mapa final'!#REF!="Alta",'Mapa final'!#REF!="Catastrófico"),CONCATENATE("R23C",'Mapa final'!#REF!),"")</f>
        <v>#REF!</v>
      </c>
      <c r="X73" s="88" t="e">
        <f>IF(AND('Mapa final'!#REF!="Alta",'Mapa final'!#REF!="Catastrófico"),CONCATENATE("R23C",'Mapa final'!#REF!),"")</f>
        <v>#REF!</v>
      </c>
      <c r="Y73" s="36"/>
      <c r="Z73" s="180"/>
      <c r="AA73" s="181"/>
      <c r="AB73" s="181"/>
      <c r="AC73" s="181"/>
      <c r="AD73" s="181"/>
      <c r="AE73" s="182"/>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row>
    <row r="74" spans="1:61" ht="15" customHeight="1" x14ac:dyDescent="0.25">
      <c r="A74" s="36"/>
      <c r="B74" s="203"/>
      <c r="C74" s="204"/>
      <c r="D74" s="205"/>
      <c r="E74" s="172"/>
      <c r="F74" s="167"/>
      <c r="G74" s="167"/>
      <c r="H74" s="167"/>
      <c r="I74" s="167"/>
      <c r="J74" s="92" t="e">
        <f>IF(AND('Mapa final'!#REF!="Alta",'Mapa final'!#REF!="Leve"),CONCATENATE("R24C",'Mapa final'!#REF!),"")</f>
        <v>#REF!</v>
      </c>
      <c r="K74" s="114" t="e">
        <f>IF(AND('Mapa final'!#REF!="Alta",'Mapa final'!#REF!="Leve"),CONCATENATE("R24C",'Mapa final'!#REF!),"")</f>
        <v>#REF!</v>
      </c>
      <c r="L74" s="93" t="e">
        <f>IF(AND('Mapa final'!#REF!="Alta",'Mapa final'!#REF!="Leve"),CONCATENATE("R24C",'Mapa final'!#REF!),"")</f>
        <v>#REF!</v>
      </c>
      <c r="M74" s="92" t="e">
        <f>IF(AND('Mapa final'!#REF!="Alta",'Mapa final'!#REF!="Menor"),CONCATENATE("R24C",'Mapa final'!#REF!),"")</f>
        <v>#REF!</v>
      </c>
      <c r="N74" s="114" t="e">
        <f>IF(AND('Mapa final'!#REF!="Alta",'Mapa final'!#REF!="Menor"),CONCATENATE("R24C",'Mapa final'!#REF!),"")</f>
        <v>#REF!</v>
      </c>
      <c r="O74" s="93" t="e">
        <f>IF(AND('Mapa final'!#REF!="Alta",'Mapa final'!#REF!="Menor"),CONCATENATE("R24C",'Mapa final'!#REF!),"")</f>
        <v>#REF!</v>
      </c>
      <c r="P74" s="119" t="e">
        <f>IF(AND('Mapa final'!#REF!="Alta",'Mapa final'!#REF!="Moderado"),CONCATENATE("R24C",'Mapa final'!#REF!),"")</f>
        <v>#REF!</v>
      </c>
      <c r="Q74" s="120" t="e">
        <f>IF(AND('Mapa final'!#REF!="Alta",'Mapa final'!#REF!="Moderado"),CONCATENATE("R24C",'Mapa final'!#REF!),"")</f>
        <v>#REF!</v>
      </c>
      <c r="R74" s="121" t="e">
        <f>IF(AND('Mapa final'!#REF!="Alta",'Mapa final'!#REF!="Moderado"),CONCATENATE("R24C",'Mapa final'!#REF!),"")</f>
        <v>#REF!</v>
      </c>
      <c r="S74" s="119" t="e">
        <f>IF(AND('Mapa final'!#REF!="Alta",'Mapa final'!#REF!="Mayor"),CONCATENATE("R24C",'Mapa final'!#REF!),"")</f>
        <v>#REF!</v>
      </c>
      <c r="T74" s="120" t="e">
        <f>IF(AND('Mapa final'!#REF!="Alta",'Mapa final'!#REF!="Mayor"),CONCATENATE("R24C",'Mapa final'!#REF!),"")</f>
        <v>#REF!</v>
      </c>
      <c r="U74" s="121" t="e">
        <f>IF(AND('Mapa final'!#REF!="Alta",'Mapa final'!#REF!="Mayor"),CONCATENATE("R24C",'Mapa final'!#REF!),"")</f>
        <v>#REF!</v>
      </c>
      <c r="V74" s="87" t="e">
        <f>IF(AND('Mapa final'!#REF!="Alta",'Mapa final'!#REF!="Catastrófico"),CONCATENATE("R24C",'Mapa final'!#REF!),"")</f>
        <v>#REF!</v>
      </c>
      <c r="W74" s="113" t="e">
        <f>IF(AND('Mapa final'!#REF!="Alta",'Mapa final'!#REF!="Catastrófico"),CONCATENATE("R24C",'Mapa final'!#REF!),"")</f>
        <v>#REF!</v>
      </c>
      <c r="X74" s="88" t="e">
        <f>IF(AND('Mapa final'!#REF!="Alta",'Mapa final'!#REF!="Catastrófico"),CONCATENATE("R24C",'Mapa final'!#REF!),"")</f>
        <v>#REF!</v>
      </c>
      <c r="Y74" s="36"/>
      <c r="Z74" s="180"/>
      <c r="AA74" s="181"/>
      <c r="AB74" s="181"/>
      <c r="AC74" s="181"/>
      <c r="AD74" s="181"/>
      <c r="AE74" s="182"/>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row>
    <row r="75" spans="1:61" ht="15" customHeight="1" x14ac:dyDescent="0.25">
      <c r="A75" s="36"/>
      <c r="B75" s="203"/>
      <c r="C75" s="204"/>
      <c r="D75" s="205"/>
      <c r="E75" s="172"/>
      <c r="F75" s="167"/>
      <c r="G75" s="167"/>
      <c r="H75" s="167"/>
      <c r="I75" s="167"/>
      <c r="J75" s="92" t="e">
        <f>IF(AND('Mapa final'!#REF!="Alta",'Mapa final'!#REF!="Leve"),CONCATENATE("R25C",'Mapa final'!#REF!),"")</f>
        <v>#REF!</v>
      </c>
      <c r="K75" s="114" t="e">
        <f>IF(AND('Mapa final'!#REF!="Alta",'Mapa final'!#REF!="Leve"),CONCATENATE("R25C",'Mapa final'!#REF!),"")</f>
        <v>#REF!</v>
      </c>
      <c r="L75" s="93" t="e">
        <f>IF(AND('Mapa final'!#REF!="Alta",'Mapa final'!#REF!="Leve"),CONCATENATE("R25C",'Mapa final'!#REF!),"")</f>
        <v>#REF!</v>
      </c>
      <c r="M75" s="92" t="e">
        <f>IF(AND('Mapa final'!#REF!="Alta",'Mapa final'!#REF!="Menor"),CONCATENATE("R25C",'Mapa final'!#REF!),"")</f>
        <v>#REF!</v>
      </c>
      <c r="N75" s="114" t="e">
        <f>IF(AND('Mapa final'!#REF!="Alta",'Mapa final'!#REF!="Menor"),CONCATENATE("R25C",'Mapa final'!#REF!),"")</f>
        <v>#REF!</v>
      </c>
      <c r="O75" s="93" t="e">
        <f>IF(AND('Mapa final'!#REF!="Alta",'Mapa final'!#REF!="Menor"),CONCATENATE("R25C",'Mapa final'!#REF!),"")</f>
        <v>#REF!</v>
      </c>
      <c r="P75" s="119" t="e">
        <f>IF(AND('Mapa final'!#REF!="Alta",'Mapa final'!#REF!="Moderado"),CONCATENATE("R25C",'Mapa final'!#REF!),"")</f>
        <v>#REF!</v>
      </c>
      <c r="Q75" s="120" t="e">
        <f>IF(AND('Mapa final'!#REF!="Alta",'Mapa final'!#REF!="Moderado"),CONCATENATE("R25C",'Mapa final'!#REF!),"")</f>
        <v>#REF!</v>
      </c>
      <c r="R75" s="121" t="e">
        <f>IF(AND('Mapa final'!#REF!="Alta",'Mapa final'!#REF!="Moderado"),CONCATENATE("R25C",'Mapa final'!#REF!),"")</f>
        <v>#REF!</v>
      </c>
      <c r="S75" s="119" t="e">
        <f>IF(AND('Mapa final'!#REF!="Alta",'Mapa final'!#REF!="Mayor"),CONCATENATE("R25C",'Mapa final'!#REF!),"")</f>
        <v>#REF!</v>
      </c>
      <c r="T75" s="120" t="e">
        <f>IF(AND('Mapa final'!#REF!="Alta",'Mapa final'!#REF!="Mayor"),CONCATENATE("R25C",'Mapa final'!#REF!),"")</f>
        <v>#REF!</v>
      </c>
      <c r="U75" s="121" t="e">
        <f>IF(AND('Mapa final'!#REF!="Alta",'Mapa final'!#REF!="Mayor"),CONCATENATE("R25C",'Mapa final'!#REF!),"")</f>
        <v>#REF!</v>
      </c>
      <c r="V75" s="87" t="e">
        <f>IF(AND('Mapa final'!#REF!="Alta",'Mapa final'!#REF!="Catastrófico"),CONCATENATE("R25C",'Mapa final'!#REF!),"")</f>
        <v>#REF!</v>
      </c>
      <c r="W75" s="113" t="e">
        <f>IF(AND('Mapa final'!#REF!="Alta",'Mapa final'!#REF!="Catastrófico"),CONCATENATE("R25C",'Mapa final'!#REF!),"")</f>
        <v>#REF!</v>
      </c>
      <c r="X75" s="88" t="e">
        <f>IF(AND('Mapa final'!#REF!="Alta",'Mapa final'!#REF!="Catastrófico"),CONCATENATE("R25C",'Mapa final'!#REF!),"")</f>
        <v>#REF!</v>
      </c>
      <c r="Y75" s="36"/>
      <c r="Z75" s="180"/>
      <c r="AA75" s="181"/>
      <c r="AB75" s="181"/>
      <c r="AC75" s="181"/>
      <c r="AD75" s="181"/>
      <c r="AE75" s="182"/>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row>
    <row r="76" spans="1:61" ht="15" customHeight="1" x14ac:dyDescent="0.25">
      <c r="A76" s="36"/>
      <c r="B76" s="203"/>
      <c r="C76" s="204"/>
      <c r="D76" s="205"/>
      <c r="E76" s="172"/>
      <c r="F76" s="167"/>
      <c r="G76" s="167"/>
      <c r="H76" s="167"/>
      <c r="I76" s="167"/>
      <c r="J76" s="92" t="e">
        <f>IF(AND('Mapa final'!#REF!="Alta",'Mapa final'!#REF!="Leve"),CONCATENATE("R26C",'Mapa final'!#REF!),"")</f>
        <v>#REF!</v>
      </c>
      <c r="K76" s="114" t="e">
        <f>IF(AND('Mapa final'!#REF!="Alta",'Mapa final'!#REF!="Leve"),CONCATENATE("R26C",'Mapa final'!#REF!),"")</f>
        <v>#REF!</v>
      </c>
      <c r="L76" s="93" t="e">
        <f>IF(AND('Mapa final'!#REF!="Alta",'Mapa final'!#REF!="Leve"),CONCATENATE("R26C",'Mapa final'!#REF!),"")</f>
        <v>#REF!</v>
      </c>
      <c r="M76" s="92" t="e">
        <f>IF(AND('Mapa final'!#REF!="Alta",'Mapa final'!#REF!="Menor"),CONCATENATE("R26C",'Mapa final'!#REF!),"")</f>
        <v>#REF!</v>
      </c>
      <c r="N76" s="114" t="e">
        <f>IF(AND('Mapa final'!#REF!="Alta",'Mapa final'!#REF!="Menor"),CONCATENATE("R26C",'Mapa final'!#REF!),"")</f>
        <v>#REF!</v>
      </c>
      <c r="O76" s="93" t="e">
        <f>IF(AND('Mapa final'!#REF!="Alta",'Mapa final'!#REF!="Menor"),CONCATENATE("R26C",'Mapa final'!#REF!),"")</f>
        <v>#REF!</v>
      </c>
      <c r="P76" s="119" t="e">
        <f>IF(AND('Mapa final'!#REF!="Alta",'Mapa final'!#REF!="Moderado"),CONCATENATE("R26C",'Mapa final'!#REF!),"")</f>
        <v>#REF!</v>
      </c>
      <c r="Q76" s="120" t="e">
        <f>IF(AND('Mapa final'!#REF!="Alta",'Mapa final'!#REF!="Moderado"),CONCATENATE("R26C",'Mapa final'!#REF!),"")</f>
        <v>#REF!</v>
      </c>
      <c r="R76" s="121" t="e">
        <f>IF(AND('Mapa final'!#REF!="Alta",'Mapa final'!#REF!="Moderado"),CONCATENATE("R26C",'Mapa final'!#REF!),"")</f>
        <v>#REF!</v>
      </c>
      <c r="S76" s="119" t="e">
        <f>IF(AND('Mapa final'!#REF!="Alta",'Mapa final'!#REF!="Mayor"),CONCATENATE("R26C",'Mapa final'!#REF!),"")</f>
        <v>#REF!</v>
      </c>
      <c r="T76" s="120" t="e">
        <f>IF(AND('Mapa final'!#REF!="Alta",'Mapa final'!#REF!="Mayor"),CONCATENATE("R26C",'Mapa final'!#REF!),"")</f>
        <v>#REF!</v>
      </c>
      <c r="U76" s="121" t="e">
        <f>IF(AND('Mapa final'!#REF!="Alta",'Mapa final'!#REF!="Mayor"),CONCATENATE("R26C",'Mapa final'!#REF!),"")</f>
        <v>#REF!</v>
      </c>
      <c r="V76" s="87" t="e">
        <f>IF(AND('Mapa final'!#REF!="Alta",'Mapa final'!#REF!="Catastrófico"),CONCATENATE("R26C",'Mapa final'!#REF!),"")</f>
        <v>#REF!</v>
      </c>
      <c r="W76" s="113" t="e">
        <f>IF(AND('Mapa final'!#REF!="Alta",'Mapa final'!#REF!="Catastrófico"),CONCATENATE("R26C",'Mapa final'!#REF!),"")</f>
        <v>#REF!</v>
      </c>
      <c r="X76" s="88" t="e">
        <f>IF(AND('Mapa final'!#REF!="Alta",'Mapa final'!#REF!="Catastrófico"),CONCATENATE("R26C",'Mapa final'!#REF!),"")</f>
        <v>#REF!</v>
      </c>
      <c r="Y76" s="36"/>
      <c r="Z76" s="180"/>
      <c r="AA76" s="181"/>
      <c r="AB76" s="181"/>
      <c r="AC76" s="181"/>
      <c r="AD76" s="181"/>
      <c r="AE76" s="182"/>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row>
    <row r="77" spans="1:61" ht="15" customHeight="1" x14ac:dyDescent="0.25">
      <c r="A77" s="36"/>
      <c r="B77" s="203"/>
      <c r="C77" s="204"/>
      <c r="D77" s="205"/>
      <c r="E77" s="172"/>
      <c r="F77" s="167"/>
      <c r="G77" s="167"/>
      <c r="H77" s="167"/>
      <c r="I77" s="167"/>
      <c r="J77" s="92" t="e">
        <f>IF(AND('Mapa final'!#REF!="Alta",'Mapa final'!#REF!="Leve"),CONCATENATE("R27C",'Mapa final'!#REF!),"")</f>
        <v>#REF!</v>
      </c>
      <c r="K77" s="114" t="e">
        <f>IF(AND('Mapa final'!#REF!="Alta",'Mapa final'!#REF!="Leve"),CONCATENATE("R27C",'Mapa final'!#REF!),"")</f>
        <v>#REF!</v>
      </c>
      <c r="L77" s="93" t="e">
        <f>IF(AND('Mapa final'!#REF!="Alta",'Mapa final'!#REF!="Leve"),CONCATENATE("R27C",'Mapa final'!#REF!),"")</f>
        <v>#REF!</v>
      </c>
      <c r="M77" s="92" t="e">
        <f>IF(AND('Mapa final'!#REF!="Alta",'Mapa final'!#REF!="Menor"),CONCATENATE("R27C",'Mapa final'!#REF!),"")</f>
        <v>#REF!</v>
      </c>
      <c r="N77" s="114" t="e">
        <f>IF(AND('Mapa final'!#REF!="Alta",'Mapa final'!#REF!="Menor"),CONCATENATE("R27C",'Mapa final'!#REF!),"")</f>
        <v>#REF!</v>
      </c>
      <c r="O77" s="93" t="e">
        <f>IF(AND('Mapa final'!#REF!="Alta",'Mapa final'!#REF!="Menor"),CONCATENATE("R27C",'Mapa final'!#REF!),"")</f>
        <v>#REF!</v>
      </c>
      <c r="P77" s="119" t="e">
        <f>IF(AND('Mapa final'!#REF!="Alta",'Mapa final'!#REF!="Moderado"),CONCATENATE("R27C",'Mapa final'!#REF!),"")</f>
        <v>#REF!</v>
      </c>
      <c r="Q77" s="120" t="e">
        <f>IF(AND('Mapa final'!#REF!="Alta",'Mapa final'!#REF!="Moderado"),CONCATENATE("R27C",'Mapa final'!#REF!),"")</f>
        <v>#REF!</v>
      </c>
      <c r="R77" s="121" t="e">
        <f>IF(AND('Mapa final'!#REF!="Alta",'Mapa final'!#REF!="Moderado"),CONCATENATE("R27C",'Mapa final'!#REF!),"")</f>
        <v>#REF!</v>
      </c>
      <c r="S77" s="119" t="e">
        <f>IF(AND('Mapa final'!#REF!="Alta",'Mapa final'!#REF!="Mayor"),CONCATENATE("R27C",'Mapa final'!#REF!),"")</f>
        <v>#REF!</v>
      </c>
      <c r="T77" s="120" t="e">
        <f>IF(AND('Mapa final'!#REF!="Alta",'Mapa final'!#REF!="Mayor"),CONCATENATE("R27C",'Mapa final'!#REF!),"")</f>
        <v>#REF!</v>
      </c>
      <c r="U77" s="121" t="e">
        <f>IF(AND('Mapa final'!#REF!="Alta",'Mapa final'!#REF!="Mayor"),CONCATENATE("R27C",'Mapa final'!#REF!),"")</f>
        <v>#REF!</v>
      </c>
      <c r="V77" s="87" t="e">
        <f>IF(AND('Mapa final'!#REF!="Alta",'Mapa final'!#REF!="Catastrófico"),CONCATENATE("R27C",'Mapa final'!#REF!),"")</f>
        <v>#REF!</v>
      </c>
      <c r="W77" s="113" t="e">
        <f>IF(AND('Mapa final'!#REF!="Alta",'Mapa final'!#REF!="Catastrófico"),CONCATENATE("R27C",'Mapa final'!#REF!),"")</f>
        <v>#REF!</v>
      </c>
      <c r="X77" s="88" t="e">
        <f>IF(AND('Mapa final'!#REF!="Alta",'Mapa final'!#REF!="Catastrófico"),CONCATENATE("R27C",'Mapa final'!#REF!),"")</f>
        <v>#REF!</v>
      </c>
      <c r="Y77" s="36"/>
      <c r="Z77" s="180"/>
      <c r="AA77" s="181"/>
      <c r="AB77" s="181"/>
      <c r="AC77" s="181"/>
      <c r="AD77" s="181"/>
      <c r="AE77" s="182"/>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row>
    <row r="78" spans="1:61" ht="15" customHeight="1" x14ac:dyDescent="0.25">
      <c r="A78" s="36"/>
      <c r="B78" s="203"/>
      <c r="C78" s="204"/>
      <c r="D78" s="205"/>
      <c r="E78" s="172"/>
      <c r="F78" s="167"/>
      <c r="G78" s="167"/>
      <c r="H78" s="167"/>
      <c r="I78" s="167"/>
      <c r="J78" s="92" t="e">
        <f>IF(AND('Mapa final'!#REF!="Alta",'Mapa final'!#REF!="Leve"),CONCATENATE("R28C",'Mapa final'!#REF!),"")</f>
        <v>#REF!</v>
      </c>
      <c r="K78" s="114" t="e">
        <f>IF(AND('Mapa final'!#REF!="Alta",'Mapa final'!#REF!="Leve"),CONCATENATE("R28C",'Mapa final'!#REF!),"")</f>
        <v>#REF!</v>
      </c>
      <c r="L78" s="93" t="e">
        <f>IF(AND('Mapa final'!#REF!="Alta",'Mapa final'!#REF!="Leve"),CONCATENATE("R28C",'Mapa final'!#REF!),"")</f>
        <v>#REF!</v>
      </c>
      <c r="M78" s="92" t="e">
        <f>IF(AND('Mapa final'!#REF!="Alta",'Mapa final'!#REF!="Menor"),CONCATENATE("R28C",'Mapa final'!#REF!),"")</f>
        <v>#REF!</v>
      </c>
      <c r="N78" s="114" t="e">
        <f>IF(AND('Mapa final'!#REF!="Alta",'Mapa final'!#REF!="Menor"),CONCATENATE("R28C",'Mapa final'!#REF!),"")</f>
        <v>#REF!</v>
      </c>
      <c r="O78" s="93" t="e">
        <f>IF(AND('Mapa final'!#REF!="Alta",'Mapa final'!#REF!="Menor"),CONCATENATE("R28C",'Mapa final'!#REF!),"")</f>
        <v>#REF!</v>
      </c>
      <c r="P78" s="119" t="e">
        <f>IF(AND('Mapa final'!#REF!="Alta",'Mapa final'!#REF!="Moderado"),CONCATENATE("R28C",'Mapa final'!#REF!),"")</f>
        <v>#REF!</v>
      </c>
      <c r="Q78" s="120" t="e">
        <f>IF(AND('Mapa final'!#REF!="Alta",'Mapa final'!#REF!="Moderado"),CONCATENATE("R28C",'Mapa final'!#REF!),"")</f>
        <v>#REF!</v>
      </c>
      <c r="R78" s="121" t="e">
        <f>IF(AND('Mapa final'!#REF!="Alta",'Mapa final'!#REF!="Moderado"),CONCATENATE("R28C",'Mapa final'!#REF!),"")</f>
        <v>#REF!</v>
      </c>
      <c r="S78" s="119" t="e">
        <f>IF(AND('Mapa final'!#REF!="Alta",'Mapa final'!#REF!="Mayor"),CONCATENATE("R28C",'Mapa final'!#REF!),"")</f>
        <v>#REF!</v>
      </c>
      <c r="T78" s="120" t="e">
        <f>IF(AND('Mapa final'!#REF!="Alta",'Mapa final'!#REF!="Mayor"),CONCATENATE("R28C",'Mapa final'!#REF!),"")</f>
        <v>#REF!</v>
      </c>
      <c r="U78" s="121" t="e">
        <f>IF(AND('Mapa final'!#REF!="Alta",'Mapa final'!#REF!="Mayor"),CONCATENATE("R28C",'Mapa final'!#REF!),"")</f>
        <v>#REF!</v>
      </c>
      <c r="V78" s="87" t="e">
        <f>IF(AND('Mapa final'!#REF!="Alta",'Mapa final'!#REF!="Catastrófico"),CONCATENATE("R28C",'Mapa final'!#REF!),"")</f>
        <v>#REF!</v>
      </c>
      <c r="W78" s="113" t="e">
        <f>IF(AND('Mapa final'!#REF!="Alta",'Mapa final'!#REF!="Catastrófico"),CONCATENATE("R28C",'Mapa final'!#REF!),"")</f>
        <v>#REF!</v>
      </c>
      <c r="X78" s="88" t="e">
        <f>IF(AND('Mapa final'!#REF!="Alta",'Mapa final'!#REF!="Catastrófico"),CONCATENATE("R28C",'Mapa final'!#REF!),"")</f>
        <v>#REF!</v>
      </c>
      <c r="Y78" s="36"/>
      <c r="Z78" s="180"/>
      <c r="AA78" s="181"/>
      <c r="AB78" s="181"/>
      <c r="AC78" s="181"/>
      <c r="AD78" s="181"/>
      <c r="AE78" s="182"/>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row>
    <row r="79" spans="1:61" ht="15" customHeight="1" x14ac:dyDescent="0.25">
      <c r="A79" s="36"/>
      <c r="B79" s="203"/>
      <c r="C79" s="204"/>
      <c r="D79" s="205"/>
      <c r="E79" s="172"/>
      <c r="F79" s="167"/>
      <c r="G79" s="167"/>
      <c r="H79" s="167"/>
      <c r="I79" s="167"/>
      <c r="J79" s="92" t="e">
        <f>IF(AND('Mapa final'!#REF!="Alta",'Mapa final'!#REF!="Leve"),CONCATENATE("R29C",'Mapa final'!#REF!),"")</f>
        <v>#REF!</v>
      </c>
      <c r="K79" s="114" t="e">
        <f>IF(AND('Mapa final'!#REF!="Alta",'Mapa final'!#REF!="Leve"),CONCATENATE("R29C",'Mapa final'!#REF!),"")</f>
        <v>#REF!</v>
      </c>
      <c r="L79" s="93" t="e">
        <f>IF(AND('Mapa final'!#REF!="Alta",'Mapa final'!#REF!="Leve"),CONCATENATE("R29C",'Mapa final'!#REF!),"")</f>
        <v>#REF!</v>
      </c>
      <c r="M79" s="92" t="e">
        <f>IF(AND('Mapa final'!#REF!="Alta",'Mapa final'!#REF!="Menor"),CONCATENATE("R29C",'Mapa final'!#REF!),"")</f>
        <v>#REF!</v>
      </c>
      <c r="N79" s="114" t="e">
        <f>IF(AND('Mapa final'!#REF!="Alta",'Mapa final'!#REF!="Menor"),CONCATENATE("R29C",'Mapa final'!#REF!),"")</f>
        <v>#REF!</v>
      </c>
      <c r="O79" s="93" t="e">
        <f>IF(AND('Mapa final'!#REF!="Alta",'Mapa final'!#REF!="Menor"),CONCATENATE("R29C",'Mapa final'!#REF!),"")</f>
        <v>#REF!</v>
      </c>
      <c r="P79" s="119" t="e">
        <f>IF(AND('Mapa final'!#REF!="Alta",'Mapa final'!#REF!="Moderado"),CONCATENATE("R29C",'Mapa final'!#REF!),"")</f>
        <v>#REF!</v>
      </c>
      <c r="Q79" s="120" t="e">
        <f>IF(AND('Mapa final'!#REF!="Alta",'Mapa final'!#REF!="Moderado"),CONCATENATE("R29C",'Mapa final'!#REF!),"")</f>
        <v>#REF!</v>
      </c>
      <c r="R79" s="121" t="e">
        <f>IF(AND('Mapa final'!#REF!="Alta",'Mapa final'!#REF!="Moderado"),CONCATENATE("R29C",'Mapa final'!#REF!),"")</f>
        <v>#REF!</v>
      </c>
      <c r="S79" s="119" t="e">
        <f>IF(AND('Mapa final'!#REF!="Alta",'Mapa final'!#REF!="Mayor"),CONCATENATE("R29C",'Mapa final'!#REF!),"")</f>
        <v>#REF!</v>
      </c>
      <c r="T79" s="120" t="e">
        <f>IF(AND('Mapa final'!#REF!="Alta",'Mapa final'!#REF!="Mayor"),CONCATENATE("R29C",'Mapa final'!#REF!),"")</f>
        <v>#REF!</v>
      </c>
      <c r="U79" s="121" t="e">
        <f>IF(AND('Mapa final'!#REF!="Alta",'Mapa final'!#REF!="Mayor"),CONCATENATE("R29C",'Mapa final'!#REF!),"")</f>
        <v>#REF!</v>
      </c>
      <c r="V79" s="87" t="e">
        <f>IF(AND('Mapa final'!#REF!="Alta",'Mapa final'!#REF!="Catastrófico"),CONCATENATE("R29C",'Mapa final'!#REF!),"")</f>
        <v>#REF!</v>
      </c>
      <c r="W79" s="113" t="e">
        <f>IF(AND('Mapa final'!#REF!="Alta",'Mapa final'!#REF!="Catastrófico"),CONCATENATE("R29C",'Mapa final'!#REF!),"")</f>
        <v>#REF!</v>
      </c>
      <c r="X79" s="88" t="e">
        <f>IF(AND('Mapa final'!#REF!="Alta",'Mapa final'!#REF!="Catastrófico"),CONCATENATE("R29C",'Mapa final'!#REF!),"")</f>
        <v>#REF!</v>
      </c>
      <c r="Y79" s="36"/>
      <c r="Z79" s="180"/>
      <c r="AA79" s="181"/>
      <c r="AB79" s="181"/>
      <c r="AC79" s="181"/>
      <c r="AD79" s="181"/>
      <c r="AE79" s="182"/>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row>
    <row r="80" spans="1:61" ht="15" customHeight="1" x14ac:dyDescent="0.25">
      <c r="A80" s="36"/>
      <c r="B80" s="203"/>
      <c r="C80" s="204"/>
      <c r="D80" s="205"/>
      <c r="E80" s="172"/>
      <c r="F80" s="167"/>
      <c r="G80" s="167"/>
      <c r="H80" s="167"/>
      <c r="I80" s="167"/>
      <c r="J80" s="92" t="e">
        <f>IF(AND('Mapa final'!#REF!="Alta",'Mapa final'!#REF!="Leve"),CONCATENATE("R30C",'Mapa final'!#REF!),"")</f>
        <v>#REF!</v>
      </c>
      <c r="K80" s="114" t="e">
        <f>IF(AND('Mapa final'!#REF!="Alta",'Mapa final'!#REF!="Leve"),CONCATENATE("R30C",'Mapa final'!#REF!),"")</f>
        <v>#REF!</v>
      </c>
      <c r="L80" s="93" t="e">
        <f>IF(AND('Mapa final'!#REF!="Alta",'Mapa final'!#REF!="Leve"),CONCATENATE("R30C",'Mapa final'!#REF!),"")</f>
        <v>#REF!</v>
      </c>
      <c r="M80" s="92" t="e">
        <f>IF(AND('Mapa final'!#REF!="Alta",'Mapa final'!#REF!="Menor"),CONCATENATE("R30C",'Mapa final'!#REF!),"")</f>
        <v>#REF!</v>
      </c>
      <c r="N80" s="114" t="e">
        <f>IF(AND('Mapa final'!#REF!="Alta",'Mapa final'!#REF!="Menor"),CONCATENATE("R30C",'Mapa final'!#REF!),"")</f>
        <v>#REF!</v>
      </c>
      <c r="O80" s="93" t="e">
        <f>IF(AND('Mapa final'!#REF!="Alta",'Mapa final'!#REF!="Menor"),CONCATENATE("R30C",'Mapa final'!#REF!),"")</f>
        <v>#REF!</v>
      </c>
      <c r="P80" s="119" t="e">
        <f>IF(AND('Mapa final'!#REF!="Alta",'Mapa final'!#REF!="Moderado"),CONCATENATE("R30C",'Mapa final'!#REF!),"")</f>
        <v>#REF!</v>
      </c>
      <c r="Q80" s="120" t="e">
        <f>IF(AND('Mapa final'!#REF!="Alta",'Mapa final'!#REF!="Moderado"),CONCATENATE("R30C",'Mapa final'!#REF!),"")</f>
        <v>#REF!</v>
      </c>
      <c r="R80" s="121" t="e">
        <f>IF(AND('Mapa final'!#REF!="Alta",'Mapa final'!#REF!="Moderado"),CONCATENATE("R30C",'Mapa final'!#REF!),"")</f>
        <v>#REF!</v>
      </c>
      <c r="S80" s="119" t="e">
        <f>IF(AND('Mapa final'!#REF!="Alta",'Mapa final'!#REF!="Mayor"),CONCATENATE("R30C",'Mapa final'!#REF!),"")</f>
        <v>#REF!</v>
      </c>
      <c r="T80" s="120" t="e">
        <f>IF(AND('Mapa final'!#REF!="Alta",'Mapa final'!#REF!="Mayor"),CONCATENATE("R30C",'Mapa final'!#REF!),"")</f>
        <v>#REF!</v>
      </c>
      <c r="U80" s="121" t="e">
        <f>IF(AND('Mapa final'!#REF!="Alta",'Mapa final'!#REF!="Mayor"),CONCATENATE("R30C",'Mapa final'!#REF!),"")</f>
        <v>#REF!</v>
      </c>
      <c r="V80" s="87" t="e">
        <f>IF(AND('Mapa final'!#REF!="Alta",'Mapa final'!#REF!="Catastrófico"),CONCATENATE("R30C",'Mapa final'!#REF!),"")</f>
        <v>#REF!</v>
      </c>
      <c r="W80" s="113" t="e">
        <f>IF(AND('Mapa final'!#REF!="Alta",'Mapa final'!#REF!="Catastrófico"),CONCATENATE("R30C",'Mapa final'!#REF!),"")</f>
        <v>#REF!</v>
      </c>
      <c r="X80" s="88" t="e">
        <f>IF(AND('Mapa final'!#REF!="Alta",'Mapa final'!#REF!="Catastrófico"),CONCATENATE("R30C",'Mapa final'!#REF!),"")</f>
        <v>#REF!</v>
      </c>
      <c r="Y80" s="36"/>
      <c r="Z80" s="180"/>
      <c r="AA80" s="181"/>
      <c r="AB80" s="181"/>
      <c r="AC80" s="181"/>
      <c r="AD80" s="181"/>
      <c r="AE80" s="182"/>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row>
    <row r="81" spans="1:61" ht="15" customHeight="1" x14ac:dyDescent="0.25">
      <c r="A81" s="36"/>
      <c r="B81" s="203"/>
      <c r="C81" s="204"/>
      <c r="D81" s="205"/>
      <c r="E81" s="172"/>
      <c r="F81" s="167"/>
      <c r="G81" s="167"/>
      <c r="H81" s="167"/>
      <c r="I81" s="167"/>
      <c r="J81" s="92" t="e">
        <f>IF(AND('Mapa final'!#REF!="Alta",'Mapa final'!#REF!="Leve"),CONCATENATE("R31C",'Mapa final'!#REF!),"")</f>
        <v>#REF!</v>
      </c>
      <c r="K81" s="114" t="e">
        <f>IF(AND('Mapa final'!#REF!="Alta",'Mapa final'!#REF!="Leve"),CONCATENATE("R31C",'Mapa final'!#REF!),"")</f>
        <v>#REF!</v>
      </c>
      <c r="L81" s="93" t="e">
        <f>IF(AND('Mapa final'!#REF!="Alta",'Mapa final'!#REF!="Leve"),CONCATENATE("R31C",'Mapa final'!#REF!),"")</f>
        <v>#REF!</v>
      </c>
      <c r="M81" s="92" t="e">
        <f>IF(AND('Mapa final'!#REF!="Alta",'Mapa final'!#REF!="Menor"),CONCATENATE("R31C",'Mapa final'!#REF!),"")</f>
        <v>#REF!</v>
      </c>
      <c r="N81" s="114" t="e">
        <f>IF(AND('Mapa final'!#REF!="Alta",'Mapa final'!#REF!="Menor"),CONCATENATE("R31C",'Mapa final'!#REF!),"")</f>
        <v>#REF!</v>
      </c>
      <c r="O81" s="93" t="e">
        <f>IF(AND('Mapa final'!#REF!="Alta",'Mapa final'!#REF!="Menor"),CONCATENATE("R31C",'Mapa final'!#REF!),"")</f>
        <v>#REF!</v>
      </c>
      <c r="P81" s="119" t="e">
        <f>IF(AND('Mapa final'!#REF!="Alta",'Mapa final'!#REF!="Moderado"),CONCATENATE("R31C",'Mapa final'!#REF!),"")</f>
        <v>#REF!</v>
      </c>
      <c r="Q81" s="120" t="e">
        <f>IF(AND('Mapa final'!#REF!="Alta",'Mapa final'!#REF!="Moderado"),CONCATENATE("R31C",'Mapa final'!#REF!),"")</f>
        <v>#REF!</v>
      </c>
      <c r="R81" s="121" t="e">
        <f>IF(AND('Mapa final'!#REF!="Alta",'Mapa final'!#REF!="Moderado"),CONCATENATE("R31C",'Mapa final'!#REF!),"")</f>
        <v>#REF!</v>
      </c>
      <c r="S81" s="119" t="e">
        <f>IF(AND('Mapa final'!#REF!="Alta",'Mapa final'!#REF!="Mayor"),CONCATENATE("R31C",'Mapa final'!#REF!),"")</f>
        <v>#REF!</v>
      </c>
      <c r="T81" s="120" t="e">
        <f>IF(AND('Mapa final'!#REF!="Alta",'Mapa final'!#REF!="Mayor"),CONCATENATE("R31C",'Mapa final'!#REF!),"")</f>
        <v>#REF!</v>
      </c>
      <c r="U81" s="121" t="e">
        <f>IF(AND('Mapa final'!#REF!="Alta",'Mapa final'!#REF!="Mayor"),CONCATENATE("R31C",'Mapa final'!#REF!),"")</f>
        <v>#REF!</v>
      </c>
      <c r="V81" s="87" t="e">
        <f>IF(AND('Mapa final'!#REF!="Alta",'Mapa final'!#REF!="Catastrófico"),CONCATENATE("R31C",'Mapa final'!#REF!),"")</f>
        <v>#REF!</v>
      </c>
      <c r="W81" s="113" t="e">
        <f>IF(AND('Mapa final'!#REF!="Alta",'Mapa final'!#REF!="Catastrófico"),CONCATENATE("R31C",'Mapa final'!#REF!),"")</f>
        <v>#REF!</v>
      </c>
      <c r="X81" s="88" t="e">
        <f>IF(AND('Mapa final'!#REF!="Alta",'Mapa final'!#REF!="Catastrófico"),CONCATENATE("R31C",'Mapa final'!#REF!),"")</f>
        <v>#REF!</v>
      </c>
      <c r="Y81" s="36"/>
      <c r="Z81" s="180"/>
      <c r="AA81" s="181"/>
      <c r="AB81" s="181"/>
      <c r="AC81" s="181"/>
      <c r="AD81" s="181"/>
      <c r="AE81" s="182"/>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row>
    <row r="82" spans="1:61" ht="15" customHeight="1" x14ac:dyDescent="0.25">
      <c r="A82" s="36"/>
      <c r="B82" s="203"/>
      <c r="C82" s="204"/>
      <c r="D82" s="205"/>
      <c r="E82" s="172"/>
      <c r="F82" s="167"/>
      <c r="G82" s="167"/>
      <c r="H82" s="167"/>
      <c r="I82" s="167"/>
      <c r="J82" s="92" t="e">
        <f>IF(AND('Mapa final'!#REF!="Alta",'Mapa final'!#REF!="Leve"),CONCATENATE("R32C",'Mapa final'!#REF!),"")</f>
        <v>#REF!</v>
      </c>
      <c r="K82" s="114" t="e">
        <f>IF(AND('Mapa final'!#REF!="Alta",'Mapa final'!#REF!="Leve"),CONCATENATE("R32C",'Mapa final'!#REF!),"")</f>
        <v>#REF!</v>
      </c>
      <c r="L82" s="93" t="e">
        <f>IF(AND('Mapa final'!#REF!="Alta",'Mapa final'!#REF!="Leve"),CONCATENATE("R32C",'Mapa final'!#REF!),"")</f>
        <v>#REF!</v>
      </c>
      <c r="M82" s="92" t="e">
        <f>IF(AND('Mapa final'!#REF!="Alta",'Mapa final'!#REF!="Menor"),CONCATENATE("R32C",'Mapa final'!#REF!),"")</f>
        <v>#REF!</v>
      </c>
      <c r="N82" s="114" t="e">
        <f>IF(AND('Mapa final'!#REF!="Alta",'Mapa final'!#REF!="Menor"),CONCATENATE("R32C",'Mapa final'!#REF!),"")</f>
        <v>#REF!</v>
      </c>
      <c r="O82" s="93" t="e">
        <f>IF(AND('Mapa final'!#REF!="Alta",'Mapa final'!#REF!="Menor"),CONCATENATE("R32C",'Mapa final'!#REF!),"")</f>
        <v>#REF!</v>
      </c>
      <c r="P82" s="119" t="e">
        <f>IF(AND('Mapa final'!#REF!="Alta",'Mapa final'!#REF!="Moderado"),CONCATENATE("R32C",'Mapa final'!#REF!),"")</f>
        <v>#REF!</v>
      </c>
      <c r="Q82" s="120" t="e">
        <f>IF(AND('Mapa final'!#REF!="Alta",'Mapa final'!#REF!="Moderado"),CONCATENATE("R32C",'Mapa final'!#REF!),"")</f>
        <v>#REF!</v>
      </c>
      <c r="R82" s="121" t="e">
        <f>IF(AND('Mapa final'!#REF!="Alta",'Mapa final'!#REF!="Moderado"),CONCATENATE("R32C",'Mapa final'!#REF!),"")</f>
        <v>#REF!</v>
      </c>
      <c r="S82" s="119" t="e">
        <f>IF(AND('Mapa final'!#REF!="Alta",'Mapa final'!#REF!="Mayor"),CONCATENATE("R32C",'Mapa final'!#REF!),"")</f>
        <v>#REF!</v>
      </c>
      <c r="T82" s="120" t="e">
        <f>IF(AND('Mapa final'!#REF!="Alta",'Mapa final'!#REF!="Mayor"),CONCATENATE("R32C",'Mapa final'!#REF!),"")</f>
        <v>#REF!</v>
      </c>
      <c r="U82" s="121" t="e">
        <f>IF(AND('Mapa final'!#REF!="Alta",'Mapa final'!#REF!="Mayor"),CONCATENATE("R32C",'Mapa final'!#REF!),"")</f>
        <v>#REF!</v>
      </c>
      <c r="V82" s="87" t="e">
        <f>IF(AND('Mapa final'!#REF!="Alta",'Mapa final'!#REF!="Catastrófico"),CONCATENATE("R32C",'Mapa final'!#REF!),"")</f>
        <v>#REF!</v>
      </c>
      <c r="W82" s="113" t="e">
        <f>IF(AND('Mapa final'!#REF!="Alta",'Mapa final'!#REF!="Catastrófico"),CONCATENATE("R32C",'Mapa final'!#REF!),"")</f>
        <v>#REF!</v>
      </c>
      <c r="X82" s="88" t="e">
        <f>IF(AND('Mapa final'!#REF!="Alta",'Mapa final'!#REF!="Catastrófico"),CONCATENATE("R32C",'Mapa final'!#REF!),"")</f>
        <v>#REF!</v>
      </c>
      <c r="Y82" s="36"/>
      <c r="Z82" s="180"/>
      <c r="AA82" s="181"/>
      <c r="AB82" s="181"/>
      <c r="AC82" s="181"/>
      <c r="AD82" s="181"/>
      <c r="AE82" s="182"/>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row>
    <row r="83" spans="1:61" ht="15" customHeight="1" x14ac:dyDescent="0.25">
      <c r="A83" s="36"/>
      <c r="B83" s="203"/>
      <c r="C83" s="204"/>
      <c r="D83" s="205"/>
      <c r="E83" s="172"/>
      <c r="F83" s="167"/>
      <c r="G83" s="167"/>
      <c r="H83" s="167"/>
      <c r="I83" s="167"/>
      <c r="J83" s="92" t="e">
        <f>IF(AND('Mapa final'!#REF!="Alta",'Mapa final'!#REF!="Leve"),CONCATENATE("R33C",'Mapa final'!#REF!),"")</f>
        <v>#REF!</v>
      </c>
      <c r="K83" s="114" t="e">
        <f>IF(AND('Mapa final'!#REF!="Alta",'Mapa final'!#REF!="Leve"),CONCATENATE("R33C",'Mapa final'!#REF!),"")</f>
        <v>#REF!</v>
      </c>
      <c r="L83" s="93" t="e">
        <f>IF(AND('Mapa final'!#REF!="Alta",'Mapa final'!#REF!="Leve"),CONCATENATE("R33C",'Mapa final'!#REF!),"")</f>
        <v>#REF!</v>
      </c>
      <c r="M83" s="92" t="e">
        <f>IF(AND('Mapa final'!#REF!="Alta",'Mapa final'!#REF!="Menor"),CONCATENATE("R33C",'Mapa final'!#REF!),"")</f>
        <v>#REF!</v>
      </c>
      <c r="N83" s="114" t="e">
        <f>IF(AND('Mapa final'!#REF!="Alta",'Mapa final'!#REF!="Menor"),CONCATENATE("R33C",'Mapa final'!#REF!),"")</f>
        <v>#REF!</v>
      </c>
      <c r="O83" s="93" t="e">
        <f>IF(AND('Mapa final'!#REF!="Alta",'Mapa final'!#REF!="Menor"),CONCATENATE("R33C",'Mapa final'!#REF!),"")</f>
        <v>#REF!</v>
      </c>
      <c r="P83" s="119" t="e">
        <f>IF(AND('Mapa final'!#REF!="Alta",'Mapa final'!#REF!="Moderado"),CONCATENATE("R33C",'Mapa final'!#REF!),"")</f>
        <v>#REF!</v>
      </c>
      <c r="Q83" s="120" t="e">
        <f>IF(AND('Mapa final'!#REF!="Alta",'Mapa final'!#REF!="Moderado"),CONCATENATE("R33C",'Mapa final'!#REF!),"")</f>
        <v>#REF!</v>
      </c>
      <c r="R83" s="121" t="e">
        <f>IF(AND('Mapa final'!#REF!="Alta",'Mapa final'!#REF!="Moderado"),CONCATENATE("R33C",'Mapa final'!#REF!),"")</f>
        <v>#REF!</v>
      </c>
      <c r="S83" s="119" t="e">
        <f>IF(AND('Mapa final'!#REF!="Alta",'Mapa final'!#REF!="Mayor"),CONCATENATE("R33C",'Mapa final'!#REF!),"")</f>
        <v>#REF!</v>
      </c>
      <c r="T83" s="120" t="e">
        <f>IF(AND('Mapa final'!#REF!="Alta",'Mapa final'!#REF!="Mayor"),CONCATENATE("R33C",'Mapa final'!#REF!),"")</f>
        <v>#REF!</v>
      </c>
      <c r="U83" s="121" t="e">
        <f>IF(AND('Mapa final'!#REF!="Alta",'Mapa final'!#REF!="Mayor"),CONCATENATE("R33C",'Mapa final'!#REF!),"")</f>
        <v>#REF!</v>
      </c>
      <c r="V83" s="87" t="e">
        <f>IF(AND('Mapa final'!#REF!="Alta",'Mapa final'!#REF!="Catastrófico"),CONCATENATE("R33C",'Mapa final'!#REF!),"")</f>
        <v>#REF!</v>
      </c>
      <c r="W83" s="113" t="e">
        <f>IF(AND('Mapa final'!#REF!="Alta",'Mapa final'!#REF!="Catastrófico"),CONCATENATE("R33C",'Mapa final'!#REF!),"")</f>
        <v>#REF!</v>
      </c>
      <c r="X83" s="88" t="e">
        <f>IF(AND('Mapa final'!#REF!="Alta",'Mapa final'!#REF!="Catastrófico"),CONCATENATE("R33C",'Mapa final'!#REF!),"")</f>
        <v>#REF!</v>
      </c>
      <c r="Y83" s="36"/>
      <c r="Z83" s="180"/>
      <c r="AA83" s="181"/>
      <c r="AB83" s="181"/>
      <c r="AC83" s="181"/>
      <c r="AD83" s="181"/>
      <c r="AE83" s="182"/>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row>
    <row r="84" spans="1:61" ht="15" customHeight="1" x14ac:dyDescent="0.25">
      <c r="A84" s="36"/>
      <c r="B84" s="203"/>
      <c r="C84" s="204"/>
      <c r="D84" s="205"/>
      <c r="E84" s="172"/>
      <c r="F84" s="167"/>
      <c r="G84" s="167"/>
      <c r="H84" s="167"/>
      <c r="I84" s="167"/>
      <c r="J84" s="92" t="e">
        <f>IF(AND('Mapa final'!#REF!="Alta",'Mapa final'!#REF!="Leve"),CONCATENATE("R34C",'Mapa final'!#REF!),"")</f>
        <v>#REF!</v>
      </c>
      <c r="K84" s="114" t="e">
        <f>IF(AND('Mapa final'!#REF!="Alta",'Mapa final'!#REF!="Leve"),CONCATENATE("R34C",'Mapa final'!#REF!),"")</f>
        <v>#REF!</v>
      </c>
      <c r="L84" s="93" t="e">
        <f>IF(AND('Mapa final'!#REF!="Alta",'Mapa final'!#REF!="Leve"),CONCATENATE("R34C",'Mapa final'!#REF!),"")</f>
        <v>#REF!</v>
      </c>
      <c r="M84" s="92" t="e">
        <f>IF(AND('Mapa final'!#REF!="Alta",'Mapa final'!#REF!="Menor"),CONCATENATE("R34C",'Mapa final'!#REF!),"")</f>
        <v>#REF!</v>
      </c>
      <c r="N84" s="114" t="e">
        <f>IF(AND('Mapa final'!#REF!="Alta",'Mapa final'!#REF!="Menor"),CONCATENATE("R34C",'Mapa final'!#REF!),"")</f>
        <v>#REF!</v>
      </c>
      <c r="O84" s="93" t="e">
        <f>IF(AND('Mapa final'!#REF!="Alta",'Mapa final'!#REF!="Menor"),CONCATENATE("R34C",'Mapa final'!#REF!),"")</f>
        <v>#REF!</v>
      </c>
      <c r="P84" s="119" t="e">
        <f>IF(AND('Mapa final'!#REF!="Alta",'Mapa final'!#REF!="Moderado"),CONCATENATE("R34C",'Mapa final'!#REF!),"")</f>
        <v>#REF!</v>
      </c>
      <c r="Q84" s="120" t="e">
        <f>IF(AND('Mapa final'!#REF!="Alta",'Mapa final'!#REF!="Moderado"),CONCATENATE("R34C",'Mapa final'!#REF!),"")</f>
        <v>#REF!</v>
      </c>
      <c r="R84" s="121" t="e">
        <f>IF(AND('Mapa final'!#REF!="Alta",'Mapa final'!#REF!="Moderado"),CONCATENATE("R34C",'Mapa final'!#REF!),"")</f>
        <v>#REF!</v>
      </c>
      <c r="S84" s="119" t="e">
        <f>IF(AND('Mapa final'!#REF!="Alta",'Mapa final'!#REF!="Mayor"),CONCATENATE("R34C",'Mapa final'!#REF!),"")</f>
        <v>#REF!</v>
      </c>
      <c r="T84" s="120" t="e">
        <f>IF(AND('Mapa final'!#REF!="Alta",'Mapa final'!#REF!="Mayor"),CONCATENATE("R34C",'Mapa final'!#REF!),"")</f>
        <v>#REF!</v>
      </c>
      <c r="U84" s="121" t="e">
        <f>IF(AND('Mapa final'!#REF!="Alta",'Mapa final'!#REF!="Mayor"),CONCATENATE("R34C",'Mapa final'!#REF!),"")</f>
        <v>#REF!</v>
      </c>
      <c r="V84" s="87" t="e">
        <f>IF(AND('Mapa final'!#REF!="Alta",'Mapa final'!#REF!="Catastrófico"),CONCATENATE("R34C",'Mapa final'!#REF!),"")</f>
        <v>#REF!</v>
      </c>
      <c r="W84" s="113" t="e">
        <f>IF(AND('Mapa final'!#REF!="Alta",'Mapa final'!#REF!="Catastrófico"),CONCATENATE("R34C",'Mapa final'!#REF!),"")</f>
        <v>#REF!</v>
      </c>
      <c r="X84" s="88" t="e">
        <f>IF(AND('Mapa final'!#REF!="Alta",'Mapa final'!#REF!="Catastrófico"),CONCATENATE("R34C",'Mapa final'!#REF!),"")</f>
        <v>#REF!</v>
      </c>
      <c r="Y84" s="36"/>
      <c r="Z84" s="180"/>
      <c r="AA84" s="181"/>
      <c r="AB84" s="181"/>
      <c r="AC84" s="181"/>
      <c r="AD84" s="181"/>
      <c r="AE84" s="182"/>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row>
    <row r="85" spans="1:61" ht="15" customHeight="1" x14ac:dyDescent="0.25">
      <c r="A85" s="36"/>
      <c r="B85" s="203"/>
      <c r="C85" s="204"/>
      <c r="D85" s="205"/>
      <c r="E85" s="172"/>
      <c r="F85" s="167"/>
      <c r="G85" s="167"/>
      <c r="H85" s="167"/>
      <c r="I85" s="167"/>
      <c r="J85" s="92" t="e">
        <f>IF(AND('Mapa final'!#REF!="Alta",'Mapa final'!#REF!="Leve"),CONCATENATE("R35C",'Mapa final'!#REF!),"")</f>
        <v>#REF!</v>
      </c>
      <c r="K85" s="114" t="e">
        <f>IF(AND('Mapa final'!#REF!="Alta",'Mapa final'!#REF!="Leve"),CONCATENATE("R35C",'Mapa final'!#REF!),"")</f>
        <v>#REF!</v>
      </c>
      <c r="L85" s="93" t="e">
        <f>IF(AND('Mapa final'!#REF!="Alta",'Mapa final'!#REF!="Leve"),CONCATENATE("R35C",'Mapa final'!#REF!),"")</f>
        <v>#REF!</v>
      </c>
      <c r="M85" s="92" t="e">
        <f>IF(AND('Mapa final'!#REF!="Alta",'Mapa final'!#REF!="Menor"),CONCATENATE("R35C",'Mapa final'!#REF!),"")</f>
        <v>#REF!</v>
      </c>
      <c r="N85" s="114" t="e">
        <f>IF(AND('Mapa final'!#REF!="Alta",'Mapa final'!#REF!="Menor"),CONCATENATE("R35C",'Mapa final'!#REF!),"")</f>
        <v>#REF!</v>
      </c>
      <c r="O85" s="93" t="e">
        <f>IF(AND('Mapa final'!#REF!="Alta",'Mapa final'!#REF!="Menor"),CONCATENATE("R35C",'Mapa final'!#REF!),"")</f>
        <v>#REF!</v>
      </c>
      <c r="P85" s="119" t="e">
        <f>IF(AND('Mapa final'!#REF!="Alta",'Mapa final'!#REF!="Moderado"),CONCATENATE("R35C",'Mapa final'!#REF!),"")</f>
        <v>#REF!</v>
      </c>
      <c r="Q85" s="120" t="e">
        <f>IF(AND('Mapa final'!#REF!="Alta",'Mapa final'!#REF!="Moderado"),CONCATENATE("R35C",'Mapa final'!#REF!),"")</f>
        <v>#REF!</v>
      </c>
      <c r="R85" s="121" t="e">
        <f>IF(AND('Mapa final'!#REF!="Alta",'Mapa final'!#REF!="Moderado"),CONCATENATE("R35C",'Mapa final'!#REF!),"")</f>
        <v>#REF!</v>
      </c>
      <c r="S85" s="119" t="e">
        <f>IF(AND('Mapa final'!#REF!="Alta",'Mapa final'!#REF!="Mayor"),CONCATENATE("R35C",'Mapa final'!#REF!),"")</f>
        <v>#REF!</v>
      </c>
      <c r="T85" s="120" t="e">
        <f>IF(AND('Mapa final'!#REF!="Alta",'Mapa final'!#REF!="Mayor"),CONCATENATE("R35C",'Mapa final'!#REF!),"")</f>
        <v>#REF!</v>
      </c>
      <c r="U85" s="121" t="e">
        <f>IF(AND('Mapa final'!#REF!="Alta",'Mapa final'!#REF!="Mayor"),CONCATENATE("R35C",'Mapa final'!#REF!),"")</f>
        <v>#REF!</v>
      </c>
      <c r="V85" s="87" t="e">
        <f>IF(AND('Mapa final'!#REF!="Alta",'Mapa final'!#REF!="Catastrófico"),CONCATENATE("R35C",'Mapa final'!#REF!),"")</f>
        <v>#REF!</v>
      </c>
      <c r="W85" s="113" t="e">
        <f>IF(AND('Mapa final'!#REF!="Alta",'Mapa final'!#REF!="Catastrófico"),CONCATENATE("R35C",'Mapa final'!#REF!),"")</f>
        <v>#REF!</v>
      </c>
      <c r="X85" s="88" t="e">
        <f>IF(AND('Mapa final'!#REF!="Alta",'Mapa final'!#REF!="Catastrófico"),CONCATENATE("R35C",'Mapa final'!#REF!),"")</f>
        <v>#REF!</v>
      </c>
      <c r="Y85" s="36"/>
      <c r="Z85" s="180"/>
      <c r="AA85" s="181"/>
      <c r="AB85" s="181"/>
      <c r="AC85" s="181"/>
      <c r="AD85" s="181"/>
      <c r="AE85" s="182"/>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row>
    <row r="86" spans="1:61" ht="15" customHeight="1" x14ac:dyDescent="0.25">
      <c r="A86" s="36"/>
      <c r="B86" s="203"/>
      <c r="C86" s="204"/>
      <c r="D86" s="205"/>
      <c r="E86" s="172"/>
      <c r="F86" s="167"/>
      <c r="G86" s="167"/>
      <c r="H86" s="167"/>
      <c r="I86" s="167"/>
      <c r="J86" s="92" t="e">
        <f>IF(AND('Mapa final'!#REF!="Alta",'Mapa final'!#REF!="Leve"),CONCATENATE("R36C",'Mapa final'!#REF!),"")</f>
        <v>#REF!</v>
      </c>
      <c r="K86" s="114" t="e">
        <f>IF(AND('Mapa final'!#REF!="Alta",'Mapa final'!#REF!="Leve"),CONCATENATE("R36C",'Mapa final'!#REF!),"")</f>
        <v>#REF!</v>
      </c>
      <c r="L86" s="93" t="e">
        <f>IF(AND('Mapa final'!#REF!="Alta",'Mapa final'!#REF!="Leve"),CONCATENATE("R36C",'Mapa final'!#REF!),"")</f>
        <v>#REF!</v>
      </c>
      <c r="M86" s="92" t="e">
        <f>IF(AND('Mapa final'!#REF!="Alta",'Mapa final'!#REF!="Menor"),CONCATENATE("R36C",'Mapa final'!#REF!),"")</f>
        <v>#REF!</v>
      </c>
      <c r="N86" s="114" t="e">
        <f>IF(AND('Mapa final'!#REF!="Alta",'Mapa final'!#REF!="Menor"),CONCATENATE("R36C",'Mapa final'!#REF!),"")</f>
        <v>#REF!</v>
      </c>
      <c r="O86" s="93" t="e">
        <f>IF(AND('Mapa final'!#REF!="Alta",'Mapa final'!#REF!="Menor"),CONCATENATE("R36C",'Mapa final'!#REF!),"")</f>
        <v>#REF!</v>
      </c>
      <c r="P86" s="119" t="e">
        <f>IF(AND('Mapa final'!#REF!="Alta",'Mapa final'!#REF!="Moderado"),CONCATENATE("R36C",'Mapa final'!#REF!),"")</f>
        <v>#REF!</v>
      </c>
      <c r="Q86" s="120" t="e">
        <f>IF(AND('Mapa final'!#REF!="Alta",'Mapa final'!#REF!="Moderado"),CONCATENATE("R36C",'Mapa final'!#REF!),"")</f>
        <v>#REF!</v>
      </c>
      <c r="R86" s="121" t="e">
        <f>IF(AND('Mapa final'!#REF!="Alta",'Mapa final'!#REF!="Moderado"),CONCATENATE("R36C",'Mapa final'!#REF!),"")</f>
        <v>#REF!</v>
      </c>
      <c r="S86" s="119" t="e">
        <f>IF(AND('Mapa final'!#REF!="Alta",'Mapa final'!#REF!="Mayor"),CONCATENATE("R36C",'Mapa final'!#REF!),"")</f>
        <v>#REF!</v>
      </c>
      <c r="T86" s="120" t="e">
        <f>IF(AND('Mapa final'!#REF!="Alta",'Mapa final'!#REF!="Mayor"),CONCATENATE("R36C",'Mapa final'!#REF!),"")</f>
        <v>#REF!</v>
      </c>
      <c r="U86" s="121" t="e">
        <f>IF(AND('Mapa final'!#REF!="Alta",'Mapa final'!#REF!="Mayor"),CONCATENATE("R36C",'Mapa final'!#REF!),"")</f>
        <v>#REF!</v>
      </c>
      <c r="V86" s="87" t="e">
        <f>IF(AND('Mapa final'!#REF!="Alta",'Mapa final'!#REF!="Catastrófico"),CONCATENATE("R36C",'Mapa final'!#REF!),"")</f>
        <v>#REF!</v>
      </c>
      <c r="W86" s="113" t="e">
        <f>IF(AND('Mapa final'!#REF!="Alta",'Mapa final'!#REF!="Catastrófico"),CONCATENATE("R36C",'Mapa final'!#REF!),"")</f>
        <v>#REF!</v>
      </c>
      <c r="X86" s="88" t="e">
        <f>IF(AND('Mapa final'!#REF!="Alta",'Mapa final'!#REF!="Catastrófico"),CONCATENATE("R36C",'Mapa final'!#REF!),"")</f>
        <v>#REF!</v>
      </c>
      <c r="Y86" s="36"/>
      <c r="Z86" s="180"/>
      <c r="AA86" s="181"/>
      <c r="AB86" s="181"/>
      <c r="AC86" s="181"/>
      <c r="AD86" s="181"/>
      <c r="AE86" s="182"/>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row>
    <row r="87" spans="1:61" ht="15" customHeight="1" x14ac:dyDescent="0.25">
      <c r="A87" s="36"/>
      <c r="B87" s="203"/>
      <c r="C87" s="204"/>
      <c r="D87" s="205"/>
      <c r="E87" s="172"/>
      <c r="F87" s="167"/>
      <c r="G87" s="167"/>
      <c r="H87" s="167"/>
      <c r="I87" s="167"/>
      <c r="J87" s="92" t="e">
        <f>IF(AND('Mapa final'!#REF!="Alta",'Mapa final'!#REF!="Leve"),CONCATENATE("R37C",'Mapa final'!#REF!),"")</f>
        <v>#REF!</v>
      </c>
      <c r="K87" s="114" t="e">
        <f>IF(AND('Mapa final'!#REF!="Alta",'Mapa final'!#REF!="Leve"),CONCATENATE("R37C",'Mapa final'!#REF!),"")</f>
        <v>#REF!</v>
      </c>
      <c r="L87" s="93" t="e">
        <f>IF(AND('Mapa final'!#REF!="Alta",'Mapa final'!#REF!="Leve"),CONCATENATE("R37C",'Mapa final'!#REF!),"")</f>
        <v>#REF!</v>
      </c>
      <c r="M87" s="92" t="e">
        <f>IF(AND('Mapa final'!#REF!="Alta",'Mapa final'!#REF!="Menor"),CONCATENATE("R37C",'Mapa final'!#REF!),"")</f>
        <v>#REF!</v>
      </c>
      <c r="N87" s="114" t="e">
        <f>IF(AND('Mapa final'!#REF!="Alta",'Mapa final'!#REF!="Menor"),CONCATENATE("R37C",'Mapa final'!#REF!),"")</f>
        <v>#REF!</v>
      </c>
      <c r="O87" s="93" t="e">
        <f>IF(AND('Mapa final'!#REF!="Alta",'Mapa final'!#REF!="Menor"),CONCATENATE("R37C",'Mapa final'!#REF!),"")</f>
        <v>#REF!</v>
      </c>
      <c r="P87" s="119" t="e">
        <f>IF(AND('Mapa final'!#REF!="Alta",'Mapa final'!#REF!="Moderado"),CONCATENATE("R37C",'Mapa final'!#REF!),"")</f>
        <v>#REF!</v>
      </c>
      <c r="Q87" s="120" t="e">
        <f>IF(AND('Mapa final'!#REF!="Alta",'Mapa final'!#REF!="Moderado"),CONCATENATE("R37C",'Mapa final'!#REF!),"")</f>
        <v>#REF!</v>
      </c>
      <c r="R87" s="121" t="e">
        <f>IF(AND('Mapa final'!#REF!="Alta",'Mapa final'!#REF!="Moderado"),CONCATENATE("R37C",'Mapa final'!#REF!),"")</f>
        <v>#REF!</v>
      </c>
      <c r="S87" s="119" t="e">
        <f>IF(AND('Mapa final'!#REF!="Alta",'Mapa final'!#REF!="Mayor"),CONCATENATE("R37C",'Mapa final'!#REF!),"")</f>
        <v>#REF!</v>
      </c>
      <c r="T87" s="120" t="e">
        <f>IF(AND('Mapa final'!#REF!="Alta",'Mapa final'!#REF!="Mayor"),CONCATENATE("R37C",'Mapa final'!#REF!),"")</f>
        <v>#REF!</v>
      </c>
      <c r="U87" s="121" t="e">
        <f>IF(AND('Mapa final'!#REF!="Alta",'Mapa final'!#REF!="Mayor"),CONCATENATE("R37C",'Mapa final'!#REF!),"")</f>
        <v>#REF!</v>
      </c>
      <c r="V87" s="87" t="e">
        <f>IF(AND('Mapa final'!#REF!="Alta",'Mapa final'!#REF!="Catastrófico"),CONCATENATE("R37C",'Mapa final'!#REF!),"")</f>
        <v>#REF!</v>
      </c>
      <c r="W87" s="113" t="e">
        <f>IF(AND('Mapa final'!#REF!="Alta",'Mapa final'!#REF!="Catastrófico"),CONCATENATE("R37C",'Mapa final'!#REF!),"")</f>
        <v>#REF!</v>
      </c>
      <c r="X87" s="88" t="e">
        <f>IF(AND('Mapa final'!#REF!="Alta",'Mapa final'!#REF!="Catastrófico"),CONCATENATE("R37C",'Mapa final'!#REF!),"")</f>
        <v>#REF!</v>
      </c>
      <c r="Y87" s="36"/>
      <c r="Z87" s="180"/>
      <c r="AA87" s="181"/>
      <c r="AB87" s="181"/>
      <c r="AC87" s="181"/>
      <c r="AD87" s="181"/>
      <c r="AE87" s="182"/>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row>
    <row r="88" spans="1:61" ht="15" customHeight="1" x14ac:dyDescent="0.25">
      <c r="A88" s="36"/>
      <c r="B88" s="203"/>
      <c r="C88" s="204"/>
      <c r="D88" s="205"/>
      <c r="E88" s="172"/>
      <c r="F88" s="167"/>
      <c r="G88" s="167"/>
      <c r="H88" s="167"/>
      <c r="I88" s="167"/>
      <c r="J88" s="92" t="e">
        <f>IF(AND('Mapa final'!#REF!="Alta",'Mapa final'!#REF!="Leve"),CONCATENATE("R38C",'Mapa final'!#REF!),"")</f>
        <v>#REF!</v>
      </c>
      <c r="K88" s="114" t="e">
        <f>IF(AND('Mapa final'!#REF!="Alta",'Mapa final'!#REF!="Leve"),CONCATENATE("R38C",'Mapa final'!#REF!),"")</f>
        <v>#REF!</v>
      </c>
      <c r="L88" s="93" t="e">
        <f>IF(AND('Mapa final'!#REF!="Alta",'Mapa final'!#REF!="Leve"),CONCATENATE("R38C",'Mapa final'!#REF!),"")</f>
        <v>#REF!</v>
      </c>
      <c r="M88" s="92" t="e">
        <f>IF(AND('Mapa final'!#REF!="Alta",'Mapa final'!#REF!="Menor"),CONCATENATE("R38C",'Mapa final'!#REF!),"")</f>
        <v>#REF!</v>
      </c>
      <c r="N88" s="114" t="e">
        <f>IF(AND('Mapa final'!#REF!="Alta",'Mapa final'!#REF!="Menor"),CONCATENATE("R38C",'Mapa final'!#REF!),"")</f>
        <v>#REF!</v>
      </c>
      <c r="O88" s="93" t="e">
        <f>IF(AND('Mapa final'!#REF!="Alta",'Mapa final'!#REF!="Menor"),CONCATENATE("R38C",'Mapa final'!#REF!),"")</f>
        <v>#REF!</v>
      </c>
      <c r="P88" s="119" t="e">
        <f>IF(AND('Mapa final'!#REF!="Alta",'Mapa final'!#REF!="Moderado"),CONCATENATE("R38C",'Mapa final'!#REF!),"")</f>
        <v>#REF!</v>
      </c>
      <c r="Q88" s="120" t="e">
        <f>IF(AND('Mapa final'!#REF!="Alta",'Mapa final'!#REF!="Moderado"),CONCATENATE("R38C",'Mapa final'!#REF!),"")</f>
        <v>#REF!</v>
      </c>
      <c r="R88" s="121" t="e">
        <f>IF(AND('Mapa final'!#REF!="Alta",'Mapa final'!#REF!="Moderado"),CONCATENATE("R38C",'Mapa final'!#REF!),"")</f>
        <v>#REF!</v>
      </c>
      <c r="S88" s="119" t="e">
        <f>IF(AND('Mapa final'!#REF!="Alta",'Mapa final'!#REF!="Mayor"),CONCATENATE("R38C",'Mapa final'!#REF!),"")</f>
        <v>#REF!</v>
      </c>
      <c r="T88" s="120" t="e">
        <f>IF(AND('Mapa final'!#REF!="Alta",'Mapa final'!#REF!="Mayor"),CONCATENATE("R38C",'Mapa final'!#REF!),"")</f>
        <v>#REF!</v>
      </c>
      <c r="U88" s="121" t="e">
        <f>IF(AND('Mapa final'!#REF!="Alta",'Mapa final'!#REF!="Mayor"),CONCATENATE("R38C",'Mapa final'!#REF!),"")</f>
        <v>#REF!</v>
      </c>
      <c r="V88" s="87" t="e">
        <f>IF(AND('Mapa final'!#REF!="Alta",'Mapa final'!#REF!="Catastrófico"),CONCATENATE("R38C",'Mapa final'!#REF!),"")</f>
        <v>#REF!</v>
      </c>
      <c r="W88" s="113" t="e">
        <f>IF(AND('Mapa final'!#REF!="Alta",'Mapa final'!#REF!="Catastrófico"),CONCATENATE("R38C",'Mapa final'!#REF!),"")</f>
        <v>#REF!</v>
      </c>
      <c r="X88" s="88" t="e">
        <f>IF(AND('Mapa final'!#REF!="Alta",'Mapa final'!#REF!="Catastrófico"),CONCATENATE("R38C",'Mapa final'!#REF!),"")</f>
        <v>#REF!</v>
      </c>
      <c r="Y88" s="36"/>
      <c r="Z88" s="180"/>
      <c r="AA88" s="181"/>
      <c r="AB88" s="181"/>
      <c r="AC88" s="181"/>
      <c r="AD88" s="181"/>
      <c r="AE88" s="182"/>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row>
    <row r="89" spans="1:61" ht="15" customHeight="1" x14ac:dyDescent="0.25">
      <c r="A89" s="36"/>
      <c r="B89" s="203"/>
      <c r="C89" s="204"/>
      <c r="D89" s="205"/>
      <c r="E89" s="172"/>
      <c r="F89" s="167"/>
      <c r="G89" s="167"/>
      <c r="H89" s="167"/>
      <c r="I89" s="167"/>
      <c r="J89" s="92" t="e">
        <f>IF(AND('Mapa final'!#REF!="Alta",'Mapa final'!#REF!="Leve"),CONCATENATE("R39C",'Mapa final'!#REF!),"")</f>
        <v>#REF!</v>
      </c>
      <c r="K89" s="114" t="e">
        <f>IF(AND('Mapa final'!#REF!="Alta",'Mapa final'!#REF!="Leve"),CONCATENATE("R39C",'Mapa final'!#REF!),"")</f>
        <v>#REF!</v>
      </c>
      <c r="L89" s="93" t="e">
        <f>IF(AND('Mapa final'!#REF!="Alta",'Mapa final'!#REF!="Leve"),CONCATENATE("R39C",'Mapa final'!#REF!),"")</f>
        <v>#REF!</v>
      </c>
      <c r="M89" s="92" t="e">
        <f>IF(AND('Mapa final'!#REF!="Alta",'Mapa final'!#REF!="Menor"),CONCATENATE("R39C",'Mapa final'!#REF!),"")</f>
        <v>#REF!</v>
      </c>
      <c r="N89" s="114" t="e">
        <f>IF(AND('Mapa final'!#REF!="Alta",'Mapa final'!#REF!="Menor"),CONCATENATE("R39C",'Mapa final'!#REF!),"")</f>
        <v>#REF!</v>
      </c>
      <c r="O89" s="93" t="e">
        <f>IF(AND('Mapa final'!#REF!="Alta",'Mapa final'!#REF!="Menor"),CONCATENATE("R39C",'Mapa final'!#REF!),"")</f>
        <v>#REF!</v>
      </c>
      <c r="P89" s="119" t="e">
        <f>IF(AND('Mapa final'!#REF!="Alta",'Mapa final'!#REF!="Moderado"),CONCATENATE("R39C",'Mapa final'!#REF!),"")</f>
        <v>#REF!</v>
      </c>
      <c r="Q89" s="120" t="e">
        <f>IF(AND('Mapa final'!#REF!="Alta",'Mapa final'!#REF!="Moderado"),CONCATENATE("R39C",'Mapa final'!#REF!),"")</f>
        <v>#REF!</v>
      </c>
      <c r="R89" s="121" t="e">
        <f>IF(AND('Mapa final'!#REF!="Alta",'Mapa final'!#REF!="Moderado"),CONCATENATE("R39C",'Mapa final'!#REF!),"")</f>
        <v>#REF!</v>
      </c>
      <c r="S89" s="119" t="e">
        <f>IF(AND('Mapa final'!#REF!="Alta",'Mapa final'!#REF!="Mayor"),CONCATENATE("R39C",'Mapa final'!#REF!),"")</f>
        <v>#REF!</v>
      </c>
      <c r="T89" s="120" t="e">
        <f>IF(AND('Mapa final'!#REF!="Alta",'Mapa final'!#REF!="Mayor"),CONCATENATE("R39C",'Mapa final'!#REF!),"")</f>
        <v>#REF!</v>
      </c>
      <c r="U89" s="121" t="e">
        <f>IF(AND('Mapa final'!#REF!="Alta",'Mapa final'!#REF!="Mayor"),CONCATENATE("R39C",'Mapa final'!#REF!),"")</f>
        <v>#REF!</v>
      </c>
      <c r="V89" s="87" t="e">
        <f>IF(AND('Mapa final'!#REF!="Alta",'Mapa final'!#REF!="Catastrófico"),CONCATENATE("R39C",'Mapa final'!#REF!),"")</f>
        <v>#REF!</v>
      </c>
      <c r="W89" s="113" t="e">
        <f>IF(AND('Mapa final'!#REF!="Alta",'Mapa final'!#REF!="Catastrófico"),CONCATENATE("R39C",'Mapa final'!#REF!),"")</f>
        <v>#REF!</v>
      </c>
      <c r="X89" s="88" t="e">
        <f>IF(AND('Mapa final'!#REF!="Alta",'Mapa final'!#REF!="Catastrófico"),CONCATENATE("R39C",'Mapa final'!#REF!),"")</f>
        <v>#REF!</v>
      </c>
      <c r="Y89" s="36"/>
      <c r="Z89" s="180"/>
      <c r="AA89" s="181"/>
      <c r="AB89" s="181"/>
      <c r="AC89" s="181"/>
      <c r="AD89" s="181"/>
      <c r="AE89" s="182"/>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row>
    <row r="90" spans="1:61" ht="15" customHeight="1" x14ac:dyDescent="0.25">
      <c r="A90" s="36"/>
      <c r="B90" s="203"/>
      <c r="C90" s="204"/>
      <c r="D90" s="205"/>
      <c r="E90" s="172"/>
      <c r="F90" s="167"/>
      <c r="G90" s="167"/>
      <c r="H90" s="167"/>
      <c r="I90" s="167"/>
      <c r="J90" s="92" t="e">
        <f>IF(AND('Mapa final'!#REF!="Alta",'Mapa final'!#REF!="Leve"),CONCATENATE("R40C",'Mapa final'!#REF!),"")</f>
        <v>#REF!</v>
      </c>
      <c r="K90" s="114" t="e">
        <f>IF(AND('Mapa final'!#REF!="Alta",'Mapa final'!#REF!="Leve"),CONCATENATE("R40C",'Mapa final'!#REF!),"")</f>
        <v>#REF!</v>
      </c>
      <c r="L90" s="93" t="e">
        <f>IF(AND('Mapa final'!#REF!="Alta",'Mapa final'!#REF!="Leve"),CONCATENATE("R40C",'Mapa final'!#REF!),"")</f>
        <v>#REF!</v>
      </c>
      <c r="M90" s="92" t="e">
        <f>IF(AND('Mapa final'!#REF!="Alta",'Mapa final'!#REF!="Menor"),CONCATENATE("R40C",'Mapa final'!#REF!),"")</f>
        <v>#REF!</v>
      </c>
      <c r="N90" s="114" t="e">
        <f>IF(AND('Mapa final'!#REF!="Alta",'Mapa final'!#REF!="Menor"),CONCATENATE("R40C",'Mapa final'!#REF!),"")</f>
        <v>#REF!</v>
      </c>
      <c r="O90" s="93" t="e">
        <f>IF(AND('Mapa final'!#REF!="Alta",'Mapa final'!#REF!="Menor"),CONCATENATE("R40C",'Mapa final'!#REF!),"")</f>
        <v>#REF!</v>
      </c>
      <c r="P90" s="119" t="e">
        <f>IF(AND('Mapa final'!#REF!="Alta",'Mapa final'!#REF!="Moderado"),CONCATENATE("R40C",'Mapa final'!#REF!),"")</f>
        <v>#REF!</v>
      </c>
      <c r="Q90" s="120" t="e">
        <f>IF(AND('Mapa final'!#REF!="Alta",'Mapa final'!#REF!="Moderado"),CONCATENATE("R40C",'Mapa final'!#REF!),"")</f>
        <v>#REF!</v>
      </c>
      <c r="R90" s="121" t="e">
        <f>IF(AND('Mapa final'!#REF!="Alta",'Mapa final'!#REF!="Moderado"),CONCATENATE("R40C",'Mapa final'!#REF!),"")</f>
        <v>#REF!</v>
      </c>
      <c r="S90" s="119" t="e">
        <f>IF(AND('Mapa final'!#REF!="Alta",'Mapa final'!#REF!="Mayor"),CONCATENATE("R40C",'Mapa final'!#REF!),"")</f>
        <v>#REF!</v>
      </c>
      <c r="T90" s="120" t="e">
        <f>IF(AND('Mapa final'!#REF!="Alta",'Mapa final'!#REF!="Mayor"),CONCATENATE("R40C",'Mapa final'!#REF!),"")</f>
        <v>#REF!</v>
      </c>
      <c r="U90" s="121" t="e">
        <f>IF(AND('Mapa final'!#REF!="Alta",'Mapa final'!#REF!="Mayor"),CONCATENATE("R40C",'Mapa final'!#REF!),"")</f>
        <v>#REF!</v>
      </c>
      <c r="V90" s="87" t="e">
        <f>IF(AND('Mapa final'!#REF!="Alta",'Mapa final'!#REF!="Catastrófico"),CONCATENATE("R40C",'Mapa final'!#REF!),"")</f>
        <v>#REF!</v>
      </c>
      <c r="W90" s="113" t="e">
        <f>IF(AND('Mapa final'!#REF!="Alta",'Mapa final'!#REF!="Catastrófico"),CONCATENATE("R40C",'Mapa final'!#REF!),"")</f>
        <v>#REF!</v>
      </c>
      <c r="X90" s="88" t="e">
        <f>IF(AND('Mapa final'!#REF!="Alta",'Mapa final'!#REF!="Catastrófico"),CONCATENATE("R40C",'Mapa final'!#REF!),"")</f>
        <v>#REF!</v>
      </c>
      <c r="Y90" s="36"/>
      <c r="Z90" s="180"/>
      <c r="AA90" s="181"/>
      <c r="AB90" s="181"/>
      <c r="AC90" s="181"/>
      <c r="AD90" s="181"/>
      <c r="AE90" s="182"/>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row>
    <row r="91" spans="1:61" ht="15" customHeight="1" x14ac:dyDescent="0.25">
      <c r="A91" s="36"/>
      <c r="B91" s="203"/>
      <c r="C91" s="204"/>
      <c r="D91" s="205"/>
      <c r="E91" s="172"/>
      <c r="F91" s="167"/>
      <c r="G91" s="167"/>
      <c r="H91" s="167"/>
      <c r="I91" s="167"/>
      <c r="J91" s="92" t="e">
        <f>IF(AND('Mapa final'!#REF!="Alta",'Mapa final'!#REF!="Leve"),CONCATENATE("R41C",'Mapa final'!#REF!),"")</f>
        <v>#REF!</v>
      </c>
      <c r="K91" s="114" t="e">
        <f>IF(AND('Mapa final'!#REF!="Alta",'Mapa final'!#REF!="Leve"),CONCATENATE("R41C",'Mapa final'!#REF!),"")</f>
        <v>#REF!</v>
      </c>
      <c r="L91" s="93" t="e">
        <f>IF(AND('Mapa final'!#REF!="Alta",'Mapa final'!#REF!="Leve"),CONCATENATE("R41C",'Mapa final'!#REF!),"")</f>
        <v>#REF!</v>
      </c>
      <c r="M91" s="92" t="e">
        <f>IF(AND('Mapa final'!#REF!="Alta",'Mapa final'!#REF!="Menor"),CONCATENATE("R41C",'Mapa final'!#REF!),"")</f>
        <v>#REF!</v>
      </c>
      <c r="N91" s="114" t="e">
        <f>IF(AND('Mapa final'!#REF!="Alta",'Mapa final'!#REF!="Menor"),CONCATENATE("R41C",'Mapa final'!#REF!),"")</f>
        <v>#REF!</v>
      </c>
      <c r="O91" s="93" t="e">
        <f>IF(AND('Mapa final'!#REF!="Alta",'Mapa final'!#REF!="Menor"),CONCATENATE("R41C",'Mapa final'!#REF!),"")</f>
        <v>#REF!</v>
      </c>
      <c r="P91" s="119" t="e">
        <f>IF(AND('Mapa final'!#REF!="Alta",'Mapa final'!#REF!="Moderado"),CONCATENATE("R41C",'Mapa final'!#REF!),"")</f>
        <v>#REF!</v>
      </c>
      <c r="Q91" s="120" t="e">
        <f>IF(AND('Mapa final'!#REF!="Alta",'Mapa final'!#REF!="Moderado"),CONCATENATE("R41C",'Mapa final'!#REF!),"")</f>
        <v>#REF!</v>
      </c>
      <c r="R91" s="121" t="e">
        <f>IF(AND('Mapa final'!#REF!="Alta",'Mapa final'!#REF!="Moderado"),CONCATENATE("R41C",'Mapa final'!#REF!),"")</f>
        <v>#REF!</v>
      </c>
      <c r="S91" s="119" t="e">
        <f>IF(AND('Mapa final'!#REF!="Alta",'Mapa final'!#REF!="Mayor"),CONCATENATE("R41C",'Mapa final'!#REF!),"")</f>
        <v>#REF!</v>
      </c>
      <c r="T91" s="120" t="e">
        <f>IF(AND('Mapa final'!#REF!="Alta",'Mapa final'!#REF!="Mayor"),CONCATENATE("R41C",'Mapa final'!#REF!),"")</f>
        <v>#REF!</v>
      </c>
      <c r="U91" s="121" t="e">
        <f>IF(AND('Mapa final'!#REF!="Alta",'Mapa final'!#REF!="Mayor"),CONCATENATE("R41C",'Mapa final'!#REF!),"")</f>
        <v>#REF!</v>
      </c>
      <c r="V91" s="87" t="e">
        <f>IF(AND('Mapa final'!#REF!="Alta",'Mapa final'!#REF!="Catastrófico"),CONCATENATE("R41C",'Mapa final'!#REF!),"")</f>
        <v>#REF!</v>
      </c>
      <c r="W91" s="113" t="e">
        <f>IF(AND('Mapa final'!#REF!="Alta",'Mapa final'!#REF!="Catastrófico"),CONCATENATE("R41C",'Mapa final'!#REF!),"")</f>
        <v>#REF!</v>
      </c>
      <c r="X91" s="88" t="e">
        <f>IF(AND('Mapa final'!#REF!="Alta",'Mapa final'!#REF!="Catastrófico"),CONCATENATE("R41C",'Mapa final'!#REF!),"")</f>
        <v>#REF!</v>
      </c>
      <c r="Y91" s="36"/>
      <c r="Z91" s="180"/>
      <c r="AA91" s="181"/>
      <c r="AB91" s="181"/>
      <c r="AC91" s="181"/>
      <c r="AD91" s="181"/>
      <c r="AE91" s="182"/>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row>
    <row r="92" spans="1:61" ht="15" customHeight="1" x14ac:dyDescent="0.25">
      <c r="A92" s="36"/>
      <c r="B92" s="203"/>
      <c r="C92" s="204"/>
      <c r="D92" s="205"/>
      <c r="E92" s="172"/>
      <c r="F92" s="167"/>
      <c r="G92" s="167"/>
      <c r="H92" s="167"/>
      <c r="I92" s="167"/>
      <c r="J92" s="92" t="e">
        <f>IF(AND('Mapa final'!#REF!="Alta",'Mapa final'!#REF!="Leve"),CONCATENATE("R42C",'Mapa final'!#REF!),"")</f>
        <v>#REF!</v>
      </c>
      <c r="K92" s="114" t="e">
        <f>IF(AND('Mapa final'!#REF!="Alta",'Mapa final'!#REF!="Leve"),CONCATENATE("R42C",'Mapa final'!#REF!),"")</f>
        <v>#REF!</v>
      </c>
      <c r="L92" s="93" t="e">
        <f>IF(AND('Mapa final'!#REF!="Alta",'Mapa final'!#REF!="Leve"),CONCATENATE("R42C",'Mapa final'!#REF!),"")</f>
        <v>#REF!</v>
      </c>
      <c r="M92" s="92" t="e">
        <f>IF(AND('Mapa final'!#REF!="Alta",'Mapa final'!#REF!="Menor"),CONCATENATE("R42C",'Mapa final'!#REF!),"")</f>
        <v>#REF!</v>
      </c>
      <c r="N92" s="114" t="e">
        <f>IF(AND('Mapa final'!#REF!="Alta",'Mapa final'!#REF!="Menor"),CONCATENATE("R42C",'Mapa final'!#REF!),"")</f>
        <v>#REF!</v>
      </c>
      <c r="O92" s="93" t="e">
        <f>IF(AND('Mapa final'!#REF!="Alta",'Mapa final'!#REF!="Menor"),CONCATENATE("R42C",'Mapa final'!#REF!),"")</f>
        <v>#REF!</v>
      </c>
      <c r="P92" s="119" t="e">
        <f>IF(AND('Mapa final'!#REF!="Alta",'Mapa final'!#REF!="Moderado"),CONCATENATE("R42C",'Mapa final'!#REF!),"")</f>
        <v>#REF!</v>
      </c>
      <c r="Q92" s="120" t="e">
        <f>IF(AND('Mapa final'!#REF!="Alta",'Mapa final'!#REF!="Moderado"),CONCATENATE("R42C",'Mapa final'!#REF!),"")</f>
        <v>#REF!</v>
      </c>
      <c r="R92" s="121" t="e">
        <f>IF(AND('Mapa final'!#REF!="Alta",'Mapa final'!#REF!="Moderado"),CONCATENATE("R42C",'Mapa final'!#REF!),"")</f>
        <v>#REF!</v>
      </c>
      <c r="S92" s="119" t="e">
        <f>IF(AND('Mapa final'!#REF!="Alta",'Mapa final'!#REF!="Mayor"),CONCATENATE("R42C",'Mapa final'!#REF!),"")</f>
        <v>#REF!</v>
      </c>
      <c r="T92" s="120" t="e">
        <f>IF(AND('Mapa final'!#REF!="Alta",'Mapa final'!#REF!="Mayor"),CONCATENATE("R42C",'Mapa final'!#REF!),"")</f>
        <v>#REF!</v>
      </c>
      <c r="U92" s="121" t="e">
        <f>IF(AND('Mapa final'!#REF!="Alta",'Mapa final'!#REF!="Mayor"),CONCATENATE("R42C",'Mapa final'!#REF!),"")</f>
        <v>#REF!</v>
      </c>
      <c r="V92" s="87" t="e">
        <f>IF(AND('Mapa final'!#REF!="Alta",'Mapa final'!#REF!="Catastrófico"),CONCATENATE("R42C",'Mapa final'!#REF!),"")</f>
        <v>#REF!</v>
      </c>
      <c r="W92" s="113" t="e">
        <f>IF(AND('Mapa final'!#REF!="Alta",'Mapa final'!#REF!="Catastrófico"),CONCATENATE("R42C",'Mapa final'!#REF!),"")</f>
        <v>#REF!</v>
      </c>
      <c r="X92" s="88" t="e">
        <f>IF(AND('Mapa final'!#REF!="Alta",'Mapa final'!#REF!="Catastrófico"),CONCATENATE("R42C",'Mapa final'!#REF!),"")</f>
        <v>#REF!</v>
      </c>
      <c r="Y92" s="36"/>
      <c r="Z92" s="180"/>
      <c r="AA92" s="181"/>
      <c r="AB92" s="181"/>
      <c r="AC92" s="181"/>
      <c r="AD92" s="181"/>
      <c r="AE92" s="182"/>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row>
    <row r="93" spans="1:61" ht="15" customHeight="1" thickBot="1" x14ac:dyDescent="0.3">
      <c r="A93" s="36"/>
      <c r="B93" s="203"/>
      <c r="C93" s="204"/>
      <c r="D93" s="205"/>
      <c r="E93" s="172"/>
      <c r="F93" s="167"/>
      <c r="G93" s="167"/>
      <c r="H93" s="167"/>
      <c r="I93" s="167"/>
      <c r="J93" s="92" t="e">
        <f>IF(AND('Mapa final'!#REF!="Alta",'Mapa final'!#REF!="Leve"),CONCATENATE("R43C",'Mapa final'!#REF!),"")</f>
        <v>#REF!</v>
      </c>
      <c r="K93" s="114" t="e">
        <f>IF(AND('Mapa final'!#REF!="Alta",'Mapa final'!#REF!="Leve"),CONCATENATE("R43C",'Mapa final'!#REF!),"")</f>
        <v>#REF!</v>
      </c>
      <c r="L93" s="93" t="e">
        <f>IF(AND('Mapa final'!#REF!="Alta",'Mapa final'!#REF!="Leve"),CONCATENATE("R43C",'Mapa final'!#REF!),"")</f>
        <v>#REF!</v>
      </c>
      <c r="M93" s="92" t="e">
        <f>IF(AND('Mapa final'!#REF!="Alta",'Mapa final'!#REF!="Menor"),CONCATENATE("R43C",'Mapa final'!#REF!),"")</f>
        <v>#REF!</v>
      </c>
      <c r="N93" s="114" t="e">
        <f>IF(AND('Mapa final'!#REF!="Alta",'Mapa final'!#REF!="Menor"),CONCATENATE("R43C",'Mapa final'!#REF!),"")</f>
        <v>#REF!</v>
      </c>
      <c r="O93" s="93" t="e">
        <f>IF(AND('Mapa final'!#REF!="Alta",'Mapa final'!#REF!="Menor"),CONCATENATE("R43C",'Mapa final'!#REF!),"")</f>
        <v>#REF!</v>
      </c>
      <c r="P93" s="119" t="e">
        <f>IF(AND('Mapa final'!#REF!="Alta",'Mapa final'!#REF!="Moderado"),CONCATENATE("R43C",'Mapa final'!#REF!),"")</f>
        <v>#REF!</v>
      </c>
      <c r="Q93" s="120" t="e">
        <f>IF(AND('Mapa final'!#REF!="Alta",'Mapa final'!#REF!="Moderado"),CONCATENATE("R43C",'Mapa final'!#REF!),"")</f>
        <v>#REF!</v>
      </c>
      <c r="R93" s="121" t="e">
        <f>IF(AND('Mapa final'!#REF!="Alta",'Mapa final'!#REF!="Moderado"),CONCATENATE("R43C",'Mapa final'!#REF!),"")</f>
        <v>#REF!</v>
      </c>
      <c r="S93" s="119" t="e">
        <f>IF(AND('Mapa final'!#REF!="Alta",'Mapa final'!#REF!="Mayor"),CONCATENATE("R43C",'Mapa final'!#REF!),"")</f>
        <v>#REF!</v>
      </c>
      <c r="T93" s="120" t="e">
        <f>IF(AND('Mapa final'!#REF!="Alta",'Mapa final'!#REF!="Mayor"),CONCATENATE("R43C",'Mapa final'!#REF!),"")</f>
        <v>#REF!</v>
      </c>
      <c r="U93" s="121" t="e">
        <f>IF(AND('Mapa final'!#REF!="Alta",'Mapa final'!#REF!="Mayor"),CONCATENATE("R43C",'Mapa final'!#REF!),"")</f>
        <v>#REF!</v>
      </c>
      <c r="V93" s="87" t="e">
        <f>IF(AND('Mapa final'!#REF!="Alta",'Mapa final'!#REF!="Catastrófico"),CONCATENATE("R43C",'Mapa final'!#REF!),"")</f>
        <v>#REF!</v>
      </c>
      <c r="W93" s="113" t="e">
        <f>IF(AND('Mapa final'!#REF!="Alta",'Mapa final'!#REF!="Catastrófico"),CONCATENATE("R43C",'Mapa final'!#REF!),"")</f>
        <v>#REF!</v>
      </c>
      <c r="X93" s="88" t="e">
        <f>IF(AND('Mapa final'!#REF!="Alta",'Mapa final'!#REF!="Catastrófico"),CONCATENATE("R43C",'Mapa final'!#REF!),"")</f>
        <v>#REF!</v>
      </c>
      <c r="Y93" s="36"/>
      <c r="Z93" s="183"/>
      <c r="AA93" s="184"/>
      <c r="AB93" s="184"/>
      <c r="AC93" s="184"/>
      <c r="AD93" s="184"/>
      <c r="AE93" s="185"/>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row>
    <row r="94" spans="1:61" ht="15" customHeight="1" x14ac:dyDescent="0.25">
      <c r="A94" s="36"/>
      <c r="B94" s="203"/>
      <c r="C94" s="204"/>
      <c r="D94" s="205"/>
      <c r="E94" s="186" t="s">
        <v>101</v>
      </c>
      <c r="F94" s="187"/>
      <c r="G94" s="187"/>
      <c r="H94" s="187"/>
      <c r="I94" s="187"/>
      <c r="J94" s="89" t="e">
        <f>IF(AND('Mapa final'!#REF!="Media",'Mapa final'!#REF!="Leve"),CONCATENATE("R1C",'Mapa final'!#REF!),"")</f>
        <v>#REF!</v>
      </c>
      <c r="K94" s="90" t="e">
        <f>IF(AND('Mapa final'!#REF!="Media",'Mapa final'!#REF!="Leve"),CONCATENATE("R1C",'Mapa final'!#REF!),"")</f>
        <v>#REF!</v>
      </c>
      <c r="L94" s="91" t="e">
        <f>IF(AND('Mapa final'!#REF!="Media",'Mapa final'!#REF!="Leve"),CONCATENATE("R1C",'Mapa final'!#REF!),"")</f>
        <v>#REF!</v>
      </c>
      <c r="M94" s="89" t="e">
        <f>IF(AND('Mapa final'!#REF!="Media",'Mapa final'!#REF!="Menor"),CONCATENATE("R1C",'Mapa final'!#REF!),"")</f>
        <v>#REF!</v>
      </c>
      <c r="N94" s="90" t="e">
        <f>IF(AND('Mapa final'!#REF!="Media",'Mapa final'!#REF!="Menor"),CONCATENATE("R1C",'Mapa final'!#REF!),"")</f>
        <v>#REF!</v>
      </c>
      <c r="O94" s="91" t="e">
        <f>IF(AND('Mapa final'!#REF!="Media",'Mapa final'!#REF!="Menor"),CONCATENATE("R1C",'Mapa final'!#REF!),"")</f>
        <v>#REF!</v>
      </c>
      <c r="P94" s="89" t="e">
        <f>IF(AND('Mapa final'!#REF!="Media",'Mapa final'!#REF!="Moderado"),CONCATENATE("R1C",'Mapa final'!#REF!),"")</f>
        <v>#REF!</v>
      </c>
      <c r="Q94" s="90" t="e">
        <f>IF(AND('Mapa final'!#REF!="Media",'Mapa final'!#REF!="Moderado"),CONCATENATE("R1C",'Mapa final'!#REF!),"")</f>
        <v>#REF!</v>
      </c>
      <c r="R94" s="91" t="e">
        <f>IF(AND('Mapa final'!#REF!="Media",'Mapa final'!#REF!="Moderado"),CONCATENATE("R1C",'Mapa final'!#REF!),"")</f>
        <v>#REF!</v>
      </c>
      <c r="S94" s="116" t="e">
        <f>IF(AND('Mapa final'!#REF!="Media",'Mapa final'!#REF!="Mayor"),CONCATENATE("R1C",'Mapa final'!#REF!),"")</f>
        <v>#REF!</v>
      </c>
      <c r="T94" s="117" t="e">
        <f>IF(AND('Mapa final'!#REF!="Media",'Mapa final'!#REF!="Mayor"),CONCATENATE("R1C",'Mapa final'!#REF!),"")</f>
        <v>#REF!</v>
      </c>
      <c r="U94" s="118" t="e">
        <f>IF(AND('Mapa final'!#REF!="Media",'Mapa final'!#REF!="Mayor"),CONCATENATE("R1C",'Mapa final'!#REF!),"")</f>
        <v>#REF!</v>
      </c>
      <c r="V94" s="84" t="e">
        <f>IF(AND('Mapa final'!#REF!="Media",'Mapa final'!#REF!="Catastrófico"),CONCATENATE("R1C",'Mapa final'!#REF!),"")</f>
        <v>#REF!</v>
      </c>
      <c r="W94" s="85" t="e">
        <f>IF(AND('Mapa final'!#REF!="Media",'Mapa final'!#REF!="Catastrófico"),CONCATENATE("R1C",'Mapa final'!#REF!),"")</f>
        <v>#REF!</v>
      </c>
      <c r="X94" s="86" t="e">
        <f>IF(AND('Mapa final'!#REF!="Media",'Mapa final'!#REF!="Catastrófico"),CONCATENATE("R1C",'Mapa final'!#REF!),"")</f>
        <v>#REF!</v>
      </c>
      <c r="Y94" s="36"/>
      <c r="Z94" s="217" t="s">
        <v>68</v>
      </c>
      <c r="AA94" s="218"/>
      <c r="AB94" s="218"/>
      <c r="AC94" s="218"/>
      <c r="AD94" s="218"/>
      <c r="AE94" s="219"/>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row>
    <row r="95" spans="1:61" ht="15" customHeight="1" x14ac:dyDescent="0.25">
      <c r="A95" s="36"/>
      <c r="B95" s="203"/>
      <c r="C95" s="204"/>
      <c r="D95" s="205"/>
      <c r="E95" s="171"/>
      <c r="F95" s="167"/>
      <c r="G95" s="167"/>
      <c r="H95" s="167"/>
      <c r="I95" s="167"/>
      <c r="J95" s="92" t="e">
        <f>IF(AND('Mapa final'!#REF!="Media",'Mapa final'!#REF!="Leve"),CONCATENATE("R2C",'Mapa final'!#REF!),"")</f>
        <v>#REF!</v>
      </c>
      <c r="K95" s="114" t="e">
        <f>IF(AND('Mapa final'!#REF!="Media",'Mapa final'!#REF!="Leve"),CONCATENATE("R2C",'Mapa final'!#REF!),"")</f>
        <v>#REF!</v>
      </c>
      <c r="L95" s="93" t="e">
        <f>IF(AND('Mapa final'!#REF!="Media",'Mapa final'!#REF!="Leve"),CONCATENATE("R2C",'Mapa final'!#REF!),"")</f>
        <v>#REF!</v>
      </c>
      <c r="M95" s="92" t="e">
        <f>IF(AND('Mapa final'!#REF!="Media",'Mapa final'!#REF!="Menor"),CONCATENATE("R2C",'Mapa final'!#REF!),"")</f>
        <v>#REF!</v>
      </c>
      <c r="N95" s="114" t="e">
        <f>IF(AND('Mapa final'!#REF!="Media",'Mapa final'!#REF!="Menor"),CONCATENATE("R2C",'Mapa final'!#REF!),"")</f>
        <v>#REF!</v>
      </c>
      <c r="O95" s="93" t="e">
        <f>IF(AND('Mapa final'!#REF!="Media",'Mapa final'!#REF!="Menor"),CONCATENATE("R2C",'Mapa final'!#REF!),"")</f>
        <v>#REF!</v>
      </c>
      <c r="P95" s="92" t="e">
        <f>IF(AND('Mapa final'!#REF!="Media",'Mapa final'!#REF!="Moderado"),CONCATENATE("R2C",'Mapa final'!#REF!),"")</f>
        <v>#REF!</v>
      </c>
      <c r="Q95" s="114" t="e">
        <f>IF(AND('Mapa final'!#REF!="Media",'Mapa final'!#REF!="Moderado"),CONCATENATE("R2C",'Mapa final'!#REF!),"")</f>
        <v>#REF!</v>
      </c>
      <c r="R95" s="93" t="e">
        <f>IF(AND('Mapa final'!#REF!="Media",'Mapa final'!#REF!="Moderado"),CONCATENATE("R2C",'Mapa final'!#REF!),"")</f>
        <v>#REF!</v>
      </c>
      <c r="S95" s="119" t="e">
        <f>IF(AND('Mapa final'!#REF!="Media",'Mapa final'!#REF!="Mayor"),CONCATENATE("R2C",'Mapa final'!#REF!),"")</f>
        <v>#REF!</v>
      </c>
      <c r="T95" s="120" t="e">
        <f>IF(AND('Mapa final'!#REF!="Media",'Mapa final'!#REF!="Mayor"),CONCATENATE("R2C",'Mapa final'!#REF!),"")</f>
        <v>#REF!</v>
      </c>
      <c r="U95" s="121" t="e">
        <f>IF(AND('Mapa final'!#REF!="Media",'Mapa final'!#REF!="Mayor"),CONCATENATE("R2C",'Mapa final'!#REF!),"")</f>
        <v>#REF!</v>
      </c>
      <c r="V95" s="87" t="e">
        <f>IF(AND('Mapa final'!#REF!="Media",'Mapa final'!#REF!="Catastrófico"),CONCATENATE("R2C",'Mapa final'!#REF!),"")</f>
        <v>#REF!</v>
      </c>
      <c r="W95" s="113" t="e">
        <f>IF(AND('Mapa final'!#REF!="Media",'Mapa final'!#REF!="Catastrófico"),CONCATENATE("R2C",'Mapa final'!#REF!),"")</f>
        <v>#REF!</v>
      </c>
      <c r="X95" s="88" t="e">
        <f>IF(AND('Mapa final'!#REF!="Media",'Mapa final'!#REF!="Catastrófico"),CONCATENATE("R2C",'Mapa final'!#REF!),"")</f>
        <v>#REF!</v>
      </c>
      <c r="Y95" s="36"/>
      <c r="Z95" s="220"/>
      <c r="AA95" s="221"/>
      <c r="AB95" s="221"/>
      <c r="AC95" s="221"/>
      <c r="AD95" s="221"/>
      <c r="AE95" s="222"/>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row>
    <row r="96" spans="1:61" ht="15" customHeight="1" x14ac:dyDescent="0.25">
      <c r="A96" s="36"/>
      <c r="B96" s="203"/>
      <c r="C96" s="204"/>
      <c r="D96" s="205"/>
      <c r="E96" s="172"/>
      <c r="F96" s="167"/>
      <c r="G96" s="167"/>
      <c r="H96" s="167"/>
      <c r="I96" s="167"/>
      <c r="J96" s="92" t="e">
        <f>IF(AND('Mapa final'!#REF!="Media",'Mapa final'!#REF!="Leve"),CONCATENATE("R3C",'Mapa final'!#REF!),"")</f>
        <v>#REF!</v>
      </c>
      <c r="K96" s="114" t="e">
        <f>IF(AND('Mapa final'!#REF!="Media",'Mapa final'!#REF!="Leve"),CONCATENATE("R3C",'Mapa final'!#REF!),"")</f>
        <v>#REF!</v>
      </c>
      <c r="L96" s="93" t="e">
        <f>IF(AND('Mapa final'!#REF!="Media",'Mapa final'!#REF!="Leve"),CONCATENATE("R3C",'Mapa final'!#REF!),"")</f>
        <v>#REF!</v>
      </c>
      <c r="M96" s="92" t="e">
        <f>IF(AND('Mapa final'!#REF!="Media",'Mapa final'!#REF!="Menor"),CONCATENATE("R3C",'Mapa final'!#REF!),"")</f>
        <v>#REF!</v>
      </c>
      <c r="N96" s="114" t="e">
        <f>IF(AND('Mapa final'!#REF!="Media",'Mapa final'!#REF!="Menor"),CONCATENATE("R3C",'Mapa final'!#REF!),"")</f>
        <v>#REF!</v>
      </c>
      <c r="O96" s="93" t="e">
        <f>IF(AND('Mapa final'!#REF!="Media",'Mapa final'!#REF!="Menor"),CONCATENATE("R3C",'Mapa final'!#REF!),"")</f>
        <v>#REF!</v>
      </c>
      <c r="P96" s="92" t="e">
        <f>IF(AND('Mapa final'!#REF!="Media",'Mapa final'!#REF!="Moderado"),CONCATENATE("R3C",'Mapa final'!#REF!),"")</f>
        <v>#REF!</v>
      </c>
      <c r="Q96" s="114" t="e">
        <f>IF(AND('Mapa final'!#REF!="Media",'Mapa final'!#REF!="Moderado"),CONCATENATE("R3C",'Mapa final'!#REF!),"")</f>
        <v>#REF!</v>
      </c>
      <c r="R96" s="93" t="e">
        <f>IF(AND('Mapa final'!#REF!="Media",'Mapa final'!#REF!="Moderado"),CONCATENATE("R3C",'Mapa final'!#REF!),"")</f>
        <v>#REF!</v>
      </c>
      <c r="S96" s="119" t="e">
        <f>IF(AND('Mapa final'!#REF!="Media",'Mapa final'!#REF!="Mayor"),CONCATENATE("R3C",'Mapa final'!#REF!),"")</f>
        <v>#REF!</v>
      </c>
      <c r="T96" s="120" t="e">
        <f>IF(AND('Mapa final'!#REF!="Media",'Mapa final'!#REF!="Mayor"),CONCATENATE("R3C",'Mapa final'!#REF!),"")</f>
        <v>#REF!</v>
      </c>
      <c r="U96" s="121" t="e">
        <f>IF(AND('Mapa final'!#REF!="Media",'Mapa final'!#REF!="Mayor"),CONCATENATE("R3C",'Mapa final'!#REF!),"")</f>
        <v>#REF!</v>
      </c>
      <c r="V96" s="87" t="e">
        <f>IF(AND('Mapa final'!#REF!="Media",'Mapa final'!#REF!="Catastrófico"),CONCATENATE("R3C",'Mapa final'!#REF!),"")</f>
        <v>#REF!</v>
      </c>
      <c r="W96" s="113" t="e">
        <f>IF(AND('Mapa final'!#REF!="Media",'Mapa final'!#REF!="Catastrófico"),CONCATENATE("R3C",'Mapa final'!#REF!),"")</f>
        <v>#REF!</v>
      </c>
      <c r="X96" s="88" t="e">
        <f>IF(AND('Mapa final'!#REF!="Media",'Mapa final'!#REF!="Catastrófico"),CONCATENATE("R3C",'Mapa final'!#REF!),"")</f>
        <v>#REF!</v>
      </c>
      <c r="Y96" s="36"/>
      <c r="Z96" s="220"/>
      <c r="AA96" s="221"/>
      <c r="AB96" s="221"/>
      <c r="AC96" s="221"/>
      <c r="AD96" s="221"/>
      <c r="AE96" s="222"/>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row>
    <row r="97" spans="1:61" ht="15" customHeight="1" x14ac:dyDescent="0.25">
      <c r="A97" s="36"/>
      <c r="B97" s="203"/>
      <c r="C97" s="204"/>
      <c r="D97" s="205"/>
      <c r="E97" s="172"/>
      <c r="F97" s="167"/>
      <c r="G97" s="167"/>
      <c r="H97" s="167"/>
      <c r="I97" s="167"/>
      <c r="J97" s="92" t="e">
        <f>IF(AND('Mapa final'!#REF!="Media",'Mapa final'!#REF!="Leve"),CONCATENATE("R4C",'Mapa final'!#REF!),"")</f>
        <v>#REF!</v>
      </c>
      <c r="K97" s="114" t="e">
        <f>IF(AND('Mapa final'!#REF!="Media",'Mapa final'!#REF!="Leve"),CONCATENATE("R4C",'Mapa final'!#REF!),"")</f>
        <v>#REF!</v>
      </c>
      <c r="L97" s="93" t="e">
        <f>IF(AND('Mapa final'!#REF!="Media",'Mapa final'!#REF!="Leve"),CONCATENATE("R4C",'Mapa final'!#REF!),"")</f>
        <v>#REF!</v>
      </c>
      <c r="M97" s="92" t="e">
        <f>IF(AND('Mapa final'!#REF!="Media",'Mapa final'!#REF!="Menor"),CONCATENATE("R4C",'Mapa final'!#REF!),"")</f>
        <v>#REF!</v>
      </c>
      <c r="N97" s="114" t="e">
        <f>IF(AND('Mapa final'!#REF!="Media",'Mapa final'!#REF!="Menor"),CONCATENATE("R4C",'Mapa final'!#REF!),"")</f>
        <v>#REF!</v>
      </c>
      <c r="O97" s="93" t="e">
        <f>IF(AND('Mapa final'!#REF!="Media",'Mapa final'!#REF!="Menor"),CONCATENATE("R4C",'Mapa final'!#REF!),"")</f>
        <v>#REF!</v>
      </c>
      <c r="P97" s="92" t="e">
        <f>IF(AND('Mapa final'!#REF!="Media",'Mapa final'!#REF!="Moderado"),CONCATENATE("R4C",'Mapa final'!#REF!),"")</f>
        <v>#REF!</v>
      </c>
      <c r="Q97" s="114" t="e">
        <f>IF(AND('Mapa final'!#REF!="Media",'Mapa final'!#REF!="Moderado"),CONCATENATE("R4C",'Mapa final'!#REF!),"")</f>
        <v>#REF!</v>
      </c>
      <c r="R97" s="93" t="e">
        <f>IF(AND('Mapa final'!#REF!="Media",'Mapa final'!#REF!="Moderado"),CONCATENATE("R4C",'Mapa final'!#REF!),"")</f>
        <v>#REF!</v>
      </c>
      <c r="S97" s="119" t="e">
        <f>IF(AND('Mapa final'!#REF!="Media",'Mapa final'!#REF!="Mayor"),CONCATENATE("R4C",'Mapa final'!#REF!),"")</f>
        <v>#REF!</v>
      </c>
      <c r="T97" s="120" t="e">
        <f>IF(AND('Mapa final'!#REF!="Media",'Mapa final'!#REF!="Mayor"),CONCATENATE("R4C",'Mapa final'!#REF!),"")</f>
        <v>#REF!</v>
      </c>
      <c r="U97" s="121" t="e">
        <f>IF(AND('Mapa final'!#REF!="Media",'Mapa final'!#REF!="Mayor"),CONCATENATE("R4C",'Mapa final'!#REF!),"")</f>
        <v>#REF!</v>
      </c>
      <c r="V97" s="87" t="e">
        <f>IF(AND('Mapa final'!#REF!="Media",'Mapa final'!#REF!="Catastrófico"),CONCATENATE("R4C",'Mapa final'!#REF!),"")</f>
        <v>#REF!</v>
      </c>
      <c r="W97" s="113" t="e">
        <f>IF(AND('Mapa final'!#REF!="Media",'Mapa final'!#REF!="Catastrófico"),CONCATENATE("R4C",'Mapa final'!#REF!),"")</f>
        <v>#REF!</v>
      </c>
      <c r="X97" s="88" t="e">
        <f>IF(AND('Mapa final'!#REF!="Media",'Mapa final'!#REF!="Catastrófico"),CONCATENATE("R4C",'Mapa final'!#REF!),"")</f>
        <v>#REF!</v>
      </c>
      <c r="Y97" s="36"/>
      <c r="Z97" s="220"/>
      <c r="AA97" s="221"/>
      <c r="AB97" s="221"/>
      <c r="AC97" s="221"/>
      <c r="AD97" s="221"/>
      <c r="AE97" s="222"/>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row>
    <row r="98" spans="1:61" ht="15" customHeight="1" x14ac:dyDescent="0.25">
      <c r="A98" s="36"/>
      <c r="B98" s="203"/>
      <c r="C98" s="204"/>
      <c r="D98" s="205"/>
      <c r="E98" s="172"/>
      <c r="F98" s="167"/>
      <c r="G98" s="167"/>
      <c r="H98" s="167"/>
      <c r="I98" s="167"/>
      <c r="J98" s="92" t="e">
        <f>IF(AND('Mapa final'!#REF!="Media",'Mapa final'!#REF!="Leve"),CONCATENATE("R5C",'Mapa final'!#REF!),"")</f>
        <v>#REF!</v>
      </c>
      <c r="K98" s="114" t="e">
        <f>IF(AND('Mapa final'!#REF!="Media",'Mapa final'!#REF!="Leve"),CONCATENATE("R5C",'Mapa final'!#REF!),"")</f>
        <v>#REF!</v>
      </c>
      <c r="L98" s="93" t="e">
        <f>IF(AND('Mapa final'!#REF!="Media",'Mapa final'!#REF!="Leve"),CONCATENATE("R5C",'Mapa final'!#REF!),"")</f>
        <v>#REF!</v>
      </c>
      <c r="M98" s="92" t="e">
        <f>IF(AND('Mapa final'!#REF!="Media",'Mapa final'!#REF!="Menor"),CONCATENATE("R5C",'Mapa final'!#REF!),"")</f>
        <v>#REF!</v>
      </c>
      <c r="N98" s="114" t="e">
        <f>IF(AND('Mapa final'!#REF!="Media",'Mapa final'!#REF!="Menor"),CONCATENATE("R5C",'Mapa final'!#REF!),"")</f>
        <v>#REF!</v>
      </c>
      <c r="O98" s="93" t="e">
        <f>IF(AND('Mapa final'!#REF!="Media",'Mapa final'!#REF!="Menor"),CONCATENATE("R5C",'Mapa final'!#REF!),"")</f>
        <v>#REF!</v>
      </c>
      <c r="P98" s="92" t="e">
        <f>IF(AND('Mapa final'!#REF!="Media",'Mapa final'!#REF!="Moderado"),CONCATENATE("R5C",'Mapa final'!#REF!),"")</f>
        <v>#REF!</v>
      </c>
      <c r="Q98" s="114" t="e">
        <f>IF(AND('Mapa final'!#REF!="Media",'Mapa final'!#REF!="Moderado"),CONCATENATE("R5C",'Mapa final'!#REF!),"")</f>
        <v>#REF!</v>
      </c>
      <c r="R98" s="93" t="e">
        <f>IF(AND('Mapa final'!#REF!="Media",'Mapa final'!#REF!="Moderado"),CONCATENATE("R5C",'Mapa final'!#REF!),"")</f>
        <v>#REF!</v>
      </c>
      <c r="S98" s="119" t="e">
        <f>IF(AND('Mapa final'!#REF!="Media",'Mapa final'!#REF!="Mayor"),CONCATENATE("R5C",'Mapa final'!#REF!),"")</f>
        <v>#REF!</v>
      </c>
      <c r="T98" s="120" t="e">
        <f>IF(AND('Mapa final'!#REF!="Media",'Mapa final'!#REF!="Mayor"),CONCATENATE("R5C",'Mapa final'!#REF!),"")</f>
        <v>#REF!</v>
      </c>
      <c r="U98" s="121" t="e">
        <f>IF(AND('Mapa final'!#REF!="Media",'Mapa final'!#REF!="Mayor"),CONCATENATE("R5C",'Mapa final'!#REF!),"")</f>
        <v>#REF!</v>
      </c>
      <c r="V98" s="87" t="e">
        <f>IF(AND('Mapa final'!#REF!="Media",'Mapa final'!#REF!="Catastrófico"),CONCATENATE("R5C",'Mapa final'!#REF!),"")</f>
        <v>#REF!</v>
      </c>
      <c r="W98" s="113" t="e">
        <f>IF(AND('Mapa final'!#REF!="Media",'Mapa final'!#REF!="Catastrófico"),CONCATENATE("R5C",'Mapa final'!#REF!),"")</f>
        <v>#REF!</v>
      </c>
      <c r="X98" s="88" t="e">
        <f>IF(AND('Mapa final'!#REF!="Media",'Mapa final'!#REF!="Catastrófico"),CONCATENATE("R5C",'Mapa final'!#REF!),"")</f>
        <v>#REF!</v>
      </c>
      <c r="Y98" s="36"/>
      <c r="Z98" s="220"/>
      <c r="AA98" s="221"/>
      <c r="AB98" s="221"/>
      <c r="AC98" s="221"/>
      <c r="AD98" s="221"/>
      <c r="AE98" s="222"/>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row>
    <row r="99" spans="1:61" ht="15" customHeight="1" x14ac:dyDescent="0.25">
      <c r="A99" s="36"/>
      <c r="B99" s="203"/>
      <c r="C99" s="204"/>
      <c r="D99" s="205"/>
      <c r="E99" s="172"/>
      <c r="F99" s="167"/>
      <c r="G99" s="167"/>
      <c r="H99" s="167"/>
      <c r="I99" s="167"/>
      <c r="J99" s="92" t="e">
        <f>IF(AND('Mapa final'!#REF!="Media",'Mapa final'!#REF!="Leve"),CONCATENATE("R6C",'Mapa final'!#REF!),"")</f>
        <v>#REF!</v>
      </c>
      <c r="K99" s="114" t="e">
        <f>IF(AND('Mapa final'!#REF!="Media",'Mapa final'!#REF!="Leve"),CONCATENATE("R6C",'Mapa final'!#REF!),"")</f>
        <v>#REF!</v>
      </c>
      <c r="L99" s="93" t="e">
        <f>IF(AND('Mapa final'!#REF!="Media",'Mapa final'!#REF!="Leve"),CONCATENATE("R6C",'Mapa final'!#REF!),"")</f>
        <v>#REF!</v>
      </c>
      <c r="M99" s="92" t="e">
        <f>IF(AND('Mapa final'!#REF!="Media",'Mapa final'!#REF!="Menor"),CONCATENATE("R6C",'Mapa final'!#REF!),"")</f>
        <v>#REF!</v>
      </c>
      <c r="N99" s="114" t="e">
        <f>IF(AND('Mapa final'!#REF!="Media",'Mapa final'!#REF!="Menor"),CONCATENATE("R6C",'Mapa final'!#REF!),"")</f>
        <v>#REF!</v>
      </c>
      <c r="O99" s="93" t="e">
        <f>IF(AND('Mapa final'!#REF!="Media",'Mapa final'!#REF!="Menor"),CONCATENATE("R6C",'Mapa final'!#REF!),"")</f>
        <v>#REF!</v>
      </c>
      <c r="P99" s="92" t="e">
        <f>IF(AND('Mapa final'!#REF!="Media",'Mapa final'!#REF!="Moderado"),CONCATENATE("R6C",'Mapa final'!#REF!),"")</f>
        <v>#REF!</v>
      </c>
      <c r="Q99" s="114" t="e">
        <f>IF(AND('Mapa final'!#REF!="Media",'Mapa final'!#REF!="Moderado"),CONCATENATE("R6C",'Mapa final'!#REF!),"")</f>
        <v>#REF!</v>
      </c>
      <c r="R99" s="93" t="e">
        <f>IF(AND('Mapa final'!#REF!="Media",'Mapa final'!#REF!="Moderado"),CONCATENATE("R6C",'Mapa final'!#REF!),"")</f>
        <v>#REF!</v>
      </c>
      <c r="S99" s="119" t="e">
        <f>IF(AND('Mapa final'!#REF!="Media",'Mapa final'!#REF!="Mayor"),CONCATENATE("R6C",'Mapa final'!#REF!),"")</f>
        <v>#REF!</v>
      </c>
      <c r="T99" s="120" t="e">
        <f>IF(AND('Mapa final'!#REF!="Media",'Mapa final'!#REF!="Mayor"),CONCATENATE("R6C",'Mapa final'!#REF!),"")</f>
        <v>#REF!</v>
      </c>
      <c r="U99" s="121" t="e">
        <f>IF(AND('Mapa final'!#REF!="Media",'Mapa final'!#REF!="Mayor"),CONCATENATE("R6C",'Mapa final'!#REF!),"")</f>
        <v>#REF!</v>
      </c>
      <c r="V99" s="87" t="e">
        <f>IF(AND('Mapa final'!#REF!="Media",'Mapa final'!#REF!="Catastrófico"),CONCATENATE("R6C",'Mapa final'!#REF!),"")</f>
        <v>#REF!</v>
      </c>
      <c r="W99" s="113" t="e">
        <f>IF(AND('Mapa final'!#REF!="Media",'Mapa final'!#REF!="Catastrófico"),CONCATENATE("R6C",'Mapa final'!#REF!),"")</f>
        <v>#REF!</v>
      </c>
      <c r="X99" s="88" t="e">
        <f>IF(AND('Mapa final'!#REF!="Media",'Mapa final'!#REF!="Catastrófico"),CONCATENATE("R6C",'Mapa final'!#REF!),"")</f>
        <v>#REF!</v>
      </c>
      <c r="Y99" s="36"/>
      <c r="Z99" s="220"/>
      <c r="AA99" s="221"/>
      <c r="AB99" s="221"/>
      <c r="AC99" s="221"/>
      <c r="AD99" s="221"/>
      <c r="AE99" s="222"/>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row>
    <row r="100" spans="1:61" ht="15" customHeight="1" x14ac:dyDescent="0.25">
      <c r="A100" s="36"/>
      <c r="B100" s="203"/>
      <c r="C100" s="204"/>
      <c r="D100" s="205"/>
      <c r="E100" s="172"/>
      <c r="F100" s="167"/>
      <c r="G100" s="167"/>
      <c r="H100" s="167"/>
      <c r="I100" s="167"/>
      <c r="J100" s="92" t="e">
        <f>IF(AND('Mapa final'!#REF!="Media",'Mapa final'!#REF!="Leve"),CONCATENATE("R7C",'Mapa final'!#REF!),"")</f>
        <v>#REF!</v>
      </c>
      <c r="K100" s="114" t="e">
        <f>IF(AND('Mapa final'!#REF!="Media",'Mapa final'!#REF!="Leve"),CONCATENATE("R7C",'Mapa final'!#REF!),"")</f>
        <v>#REF!</v>
      </c>
      <c r="L100" s="93" t="e">
        <f>IF(AND('Mapa final'!#REF!="Media",'Mapa final'!#REF!="Leve"),CONCATENATE("R7C",'Mapa final'!#REF!),"")</f>
        <v>#REF!</v>
      </c>
      <c r="M100" s="92" t="e">
        <f>IF(AND('Mapa final'!#REF!="Media",'Mapa final'!#REF!="Menor"),CONCATENATE("R7C",'Mapa final'!#REF!),"")</f>
        <v>#REF!</v>
      </c>
      <c r="N100" s="114" t="e">
        <f>IF(AND('Mapa final'!#REF!="Media",'Mapa final'!#REF!="Menor"),CONCATENATE("R7C",'Mapa final'!#REF!),"")</f>
        <v>#REF!</v>
      </c>
      <c r="O100" s="93" t="e">
        <f>IF(AND('Mapa final'!#REF!="Media",'Mapa final'!#REF!="Menor"),CONCATENATE("R7C",'Mapa final'!#REF!),"")</f>
        <v>#REF!</v>
      </c>
      <c r="P100" s="92" t="e">
        <f>IF(AND('Mapa final'!#REF!="Media",'Mapa final'!#REF!="Moderado"),CONCATENATE("R7C",'Mapa final'!#REF!),"")</f>
        <v>#REF!</v>
      </c>
      <c r="Q100" s="114" t="e">
        <f>IF(AND('Mapa final'!#REF!="Media",'Mapa final'!#REF!="Moderado"),CONCATENATE("R7C",'Mapa final'!#REF!),"")</f>
        <v>#REF!</v>
      </c>
      <c r="R100" s="93" t="e">
        <f>IF(AND('Mapa final'!#REF!="Media",'Mapa final'!#REF!="Moderado"),CONCATENATE("R7C",'Mapa final'!#REF!),"")</f>
        <v>#REF!</v>
      </c>
      <c r="S100" s="119" t="e">
        <f>IF(AND('Mapa final'!#REF!="Media",'Mapa final'!#REF!="Mayor"),CONCATENATE("R7C",'Mapa final'!#REF!),"")</f>
        <v>#REF!</v>
      </c>
      <c r="T100" s="120" t="e">
        <f>IF(AND('Mapa final'!#REF!="Media",'Mapa final'!#REF!="Mayor"),CONCATENATE("R7C",'Mapa final'!#REF!),"")</f>
        <v>#REF!</v>
      </c>
      <c r="U100" s="121" t="e">
        <f>IF(AND('Mapa final'!#REF!="Media",'Mapa final'!#REF!="Mayor"),CONCATENATE("R7C",'Mapa final'!#REF!),"")</f>
        <v>#REF!</v>
      </c>
      <c r="V100" s="87" t="e">
        <f>IF(AND('Mapa final'!#REF!="Media",'Mapa final'!#REF!="Catastrófico"),CONCATENATE("R7C",'Mapa final'!#REF!),"")</f>
        <v>#REF!</v>
      </c>
      <c r="W100" s="113" t="e">
        <f>IF(AND('Mapa final'!#REF!="Media",'Mapa final'!#REF!="Catastrófico"),CONCATENATE("R7C",'Mapa final'!#REF!),"")</f>
        <v>#REF!</v>
      </c>
      <c r="X100" s="88" t="e">
        <f>IF(AND('Mapa final'!#REF!="Media",'Mapa final'!#REF!="Catastrófico"),CONCATENATE("R7C",'Mapa final'!#REF!),"")</f>
        <v>#REF!</v>
      </c>
      <c r="Y100" s="36"/>
      <c r="Z100" s="220"/>
      <c r="AA100" s="221"/>
      <c r="AB100" s="221"/>
      <c r="AC100" s="221"/>
      <c r="AD100" s="221"/>
      <c r="AE100" s="222"/>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row>
    <row r="101" spans="1:61" ht="15" customHeight="1" x14ac:dyDescent="0.25">
      <c r="A101" s="36"/>
      <c r="B101" s="203"/>
      <c r="C101" s="204"/>
      <c r="D101" s="205"/>
      <c r="E101" s="172"/>
      <c r="F101" s="167"/>
      <c r="G101" s="167"/>
      <c r="H101" s="167"/>
      <c r="I101" s="167"/>
      <c r="J101" s="92" t="e">
        <f>IF(AND('Mapa final'!#REF!="Media",'Mapa final'!#REF!="Leve"),CONCATENATE("R8C",'Mapa final'!#REF!),"")</f>
        <v>#REF!</v>
      </c>
      <c r="K101" s="114" t="e">
        <f>IF(AND('Mapa final'!#REF!="Media",'Mapa final'!#REF!="Leve"),CONCATENATE("R8C",'Mapa final'!#REF!),"")</f>
        <v>#REF!</v>
      </c>
      <c r="L101" s="93" t="e">
        <f>IF(AND('Mapa final'!#REF!="Media",'Mapa final'!#REF!="Leve"),CONCATENATE("R8C",'Mapa final'!#REF!),"")</f>
        <v>#REF!</v>
      </c>
      <c r="M101" s="92" t="e">
        <f>IF(AND('Mapa final'!#REF!="Media",'Mapa final'!#REF!="Menor"),CONCATENATE("R8C",'Mapa final'!#REF!),"")</f>
        <v>#REF!</v>
      </c>
      <c r="N101" s="114" t="e">
        <f>IF(AND('Mapa final'!#REF!="Media",'Mapa final'!#REF!="Menor"),CONCATENATE("R8C",'Mapa final'!#REF!),"")</f>
        <v>#REF!</v>
      </c>
      <c r="O101" s="93" t="e">
        <f>IF(AND('Mapa final'!#REF!="Media",'Mapa final'!#REF!="Menor"),CONCATENATE("R8C",'Mapa final'!#REF!),"")</f>
        <v>#REF!</v>
      </c>
      <c r="P101" s="92" t="e">
        <f>IF(AND('Mapa final'!#REF!="Media",'Mapa final'!#REF!="Moderado"),CONCATENATE("R8C",'Mapa final'!#REF!),"")</f>
        <v>#REF!</v>
      </c>
      <c r="Q101" s="114" t="e">
        <f>IF(AND('Mapa final'!#REF!="Media",'Mapa final'!#REF!="Moderado"),CONCATENATE("R8C",'Mapa final'!#REF!),"")</f>
        <v>#REF!</v>
      </c>
      <c r="R101" s="93" t="e">
        <f>IF(AND('Mapa final'!#REF!="Media",'Mapa final'!#REF!="Moderado"),CONCATENATE("R8C",'Mapa final'!#REF!),"")</f>
        <v>#REF!</v>
      </c>
      <c r="S101" s="119" t="e">
        <f>IF(AND('Mapa final'!#REF!="Media",'Mapa final'!#REF!="Mayor"),CONCATENATE("R8C",'Mapa final'!#REF!),"")</f>
        <v>#REF!</v>
      </c>
      <c r="T101" s="120" t="e">
        <f>IF(AND('Mapa final'!#REF!="Media",'Mapa final'!#REF!="Mayor"),CONCATENATE("R8C",'Mapa final'!#REF!),"")</f>
        <v>#REF!</v>
      </c>
      <c r="U101" s="121" t="e">
        <f>IF(AND('Mapa final'!#REF!="Media",'Mapa final'!#REF!="Mayor"),CONCATENATE("R8C",'Mapa final'!#REF!),"")</f>
        <v>#REF!</v>
      </c>
      <c r="V101" s="87" t="e">
        <f>IF(AND('Mapa final'!#REF!="Media",'Mapa final'!#REF!="Catastrófico"),CONCATENATE("R8C",'Mapa final'!#REF!),"")</f>
        <v>#REF!</v>
      </c>
      <c r="W101" s="113" t="e">
        <f>IF(AND('Mapa final'!#REF!="Media",'Mapa final'!#REF!="Catastrófico"),CONCATENATE("R8C",'Mapa final'!#REF!),"")</f>
        <v>#REF!</v>
      </c>
      <c r="X101" s="88" t="e">
        <f>IF(AND('Mapa final'!#REF!="Media",'Mapa final'!#REF!="Catastrófico"),CONCATENATE("R8C",'Mapa final'!#REF!),"")</f>
        <v>#REF!</v>
      </c>
      <c r="Y101" s="36"/>
      <c r="Z101" s="220"/>
      <c r="AA101" s="221"/>
      <c r="AB101" s="221"/>
      <c r="AC101" s="221"/>
      <c r="AD101" s="221"/>
      <c r="AE101" s="222"/>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row>
    <row r="102" spans="1:61" ht="15" customHeight="1" x14ac:dyDescent="0.25">
      <c r="A102" s="36"/>
      <c r="B102" s="203"/>
      <c r="C102" s="204"/>
      <c r="D102" s="205"/>
      <c r="E102" s="172"/>
      <c r="F102" s="167"/>
      <c r="G102" s="167"/>
      <c r="H102" s="167"/>
      <c r="I102" s="167"/>
      <c r="J102" s="92" t="e">
        <f>IF(AND('Mapa final'!#REF!="Media",'Mapa final'!#REF!="Leve"),CONCATENATE("R9C",'Mapa final'!#REF!),"")</f>
        <v>#REF!</v>
      </c>
      <c r="K102" s="114" t="e">
        <f>IF(AND('Mapa final'!#REF!="Media",'Mapa final'!#REF!="Leve"),CONCATENATE("R9C",'Mapa final'!#REF!),"")</f>
        <v>#REF!</v>
      </c>
      <c r="L102" s="93" t="e">
        <f>IF(AND('Mapa final'!#REF!="Media",'Mapa final'!#REF!="Leve"),CONCATENATE("R9C",'Mapa final'!#REF!),"")</f>
        <v>#REF!</v>
      </c>
      <c r="M102" s="92" t="e">
        <f>IF(AND('Mapa final'!#REF!="Media",'Mapa final'!#REF!="Menor"),CONCATENATE("R9C",'Mapa final'!#REF!),"")</f>
        <v>#REF!</v>
      </c>
      <c r="N102" s="114" t="e">
        <f>IF(AND('Mapa final'!#REF!="Media",'Mapa final'!#REF!="Menor"),CONCATENATE("R9C",'Mapa final'!#REF!),"")</f>
        <v>#REF!</v>
      </c>
      <c r="O102" s="93" t="e">
        <f>IF(AND('Mapa final'!#REF!="Media",'Mapa final'!#REF!="Menor"),CONCATENATE("R9C",'Mapa final'!#REF!),"")</f>
        <v>#REF!</v>
      </c>
      <c r="P102" s="92" t="e">
        <f>IF(AND('Mapa final'!#REF!="Media",'Mapa final'!#REF!="Moderado"),CONCATENATE("R9C",'Mapa final'!#REF!),"")</f>
        <v>#REF!</v>
      </c>
      <c r="Q102" s="114" t="e">
        <f>IF(AND('Mapa final'!#REF!="Media",'Mapa final'!#REF!="Moderado"),CONCATENATE("R9C",'Mapa final'!#REF!),"")</f>
        <v>#REF!</v>
      </c>
      <c r="R102" s="93" t="e">
        <f>IF(AND('Mapa final'!#REF!="Media",'Mapa final'!#REF!="Moderado"),CONCATENATE("R9C",'Mapa final'!#REF!),"")</f>
        <v>#REF!</v>
      </c>
      <c r="S102" s="119" t="e">
        <f>IF(AND('Mapa final'!#REF!="Media",'Mapa final'!#REF!="Mayor"),CONCATENATE("R9C",'Mapa final'!#REF!),"")</f>
        <v>#REF!</v>
      </c>
      <c r="T102" s="120" t="e">
        <f>IF(AND('Mapa final'!#REF!="Media",'Mapa final'!#REF!="Mayor"),CONCATENATE("R9C",'Mapa final'!#REF!),"")</f>
        <v>#REF!</v>
      </c>
      <c r="U102" s="121" t="e">
        <f>IF(AND('Mapa final'!#REF!="Media",'Mapa final'!#REF!="Mayor"),CONCATENATE("R9C",'Mapa final'!#REF!),"")</f>
        <v>#REF!</v>
      </c>
      <c r="V102" s="87" t="e">
        <f>IF(AND('Mapa final'!#REF!="Media",'Mapa final'!#REF!="Catastrófico"),CONCATENATE("R9C",'Mapa final'!#REF!),"")</f>
        <v>#REF!</v>
      </c>
      <c r="W102" s="113" t="e">
        <f>IF(AND('Mapa final'!#REF!="Media",'Mapa final'!#REF!="Catastrófico"),CONCATENATE("R9C",'Mapa final'!#REF!),"")</f>
        <v>#REF!</v>
      </c>
      <c r="X102" s="88" t="e">
        <f>IF(AND('Mapa final'!#REF!="Media",'Mapa final'!#REF!="Catastrófico"),CONCATENATE("R9C",'Mapa final'!#REF!),"")</f>
        <v>#REF!</v>
      </c>
      <c r="Y102" s="36"/>
      <c r="Z102" s="220"/>
      <c r="AA102" s="221"/>
      <c r="AB102" s="221"/>
      <c r="AC102" s="221"/>
      <c r="AD102" s="221"/>
      <c r="AE102" s="222"/>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row>
    <row r="103" spans="1:61" ht="15" customHeight="1" x14ac:dyDescent="0.25">
      <c r="A103" s="36"/>
      <c r="B103" s="203"/>
      <c r="C103" s="204"/>
      <c r="D103" s="205"/>
      <c r="E103" s="172"/>
      <c r="F103" s="167"/>
      <c r="G103" s="167"/>
      <c r="H103" s="167"/>
      <c r="I103" s="167"/>
      <c r="J103" s="92" t="e">
        <f>IF(AND('Mapa final'!#REF!="Media",'Mapa final'!#REF!="Leve"),CONCATENATE("R10C",'Mapa final'!#REF!),"")</f>
        <v>#REF!</v>
      </c>
      <c r="K103" s="114" t="e">
        <f>IF(AND('Mapa final'!#REF!="Media",'Mapa final'!#REF!="Leve"),CONCATENATE("R10C",'Mapa final'!#REF!),"")</f>
        <v>#REF!</v>
      </c>
      <c r="L103" s="93" t="e">
        <f>IF(AND('Mapa final'!#REF!="Media",'Mapa final'!#REF!="Leve"),CONCATENATE("R10C",'Mapa final'!#REF!),"")</f>
        <v>#REF!</v>
      </c>
      <c r="M103" s="92" t="e">
        <f>IF(AND('Mapa final'!#REF!="Media",'Mapa final'!#REF!="Menor"),CONCATENATE("R10C",'Mapa final'!#REF!),"")</f>
        <v>#REF!</v>
      </c>
      <c r="N103" s="114" t="e">
        <f>IF(AND('Mapa final'!#REF!="Media",'Mapa final'!#REF!="Menor"),CONCATENATE("R10C",'Mapa final'!#REF!),"")</f>
        <v>#REF!</v>
      </c>
      <c r="O103" s="93" t="e">
        <f>IF(AND('Mapa final'!#REF!="Media",'Mapa final'!#REF!="Menor"),CONCATENATE("R10C",'Mapa final'!#REF!),"")</f>
        <v>#REF!</v>
      </c>
      <c r="P103" s="92" t="e">
        <f>IF(AND('Mapa final'!#REF!="Media",'Mapa final'!#REF!="Moderado"),CONCATENATE("R10C",'Mapa final'!#REF!),"")</f>
        <v>#REF!</v>
      </c>
      <c r="Q103" s="114" t="e">
        <f>IF(AND('Mapa final'!#REF!="Media",'Mapa final'!#REF!="Moderado"),CONCATENATE("R10C",'Mapa final'!#REF!),"")</f>
        <v>#REF!</v>
      </c>
      <c r="R103" s="93" t="e">
        <f>IF(AND('Mapa final'!#REF!="Media",'Mapa final'!#REF!="Moderado"),CONCATENATE("R10C",'Mapa final'!#REF!),"")</f>
        <v>#REF!</v>
      </c>
      <c r="S103" s="119" t="e">
        <f>IF(AND('Mapa final'!#REF!="Media",'Mapa final'!#REF!="Mayor"),CONCATENATE("R10C",'Mapa final'!#REF!),"")</f>
        <v>#REF!</v>
      </c>
      <c r="T103" s="120" t="e">
        <f>IF(AND('Mapa final'!#REF!="Media",'Mapa final'!#REF!="Mayor"),CONCATENATE("R10C",'Mapa final'!#REF!),"")</f>
        <v>#REF!</v>
      </c>
      <c r="U103" s="121" t="e">
        <f>IF(AND('Mapa final'!#REF!="Media",'Mapa final'!#REF!="Mayor"),CONCATENATE("R10C",'Mapa final'!#REF!),"")</f>
        <v>#REF!</v>
      </c>
      <c r="V103" s="87" t="e">
        <f>IF(AND('Mapa final'!#REF!="Media",'Mapa final'!#REF!="Catastrófico"),CONCATENATE("R10C",'Mapa final'!#REF!),"")</f>
        <v>#REF!</v>
      </c>
      <c r="W103" s="113" t="e">
        <f>IF(AND('Mapa final'!#REF!="Media",'Mapa final'!#REF!="Catastrófico"),CONCATENATE("R10C",'Mapa final'!#REF!),"")</f>
        <v>#REF!</v>
      </c>
      <c r="X103" s="88" t="e">
        <f>IF(AND('Mapa final'!#REF!="Media",'Mapa final'!#REF!="Catastrófico"),CONCATENATE("R10C",'Mapa final'!#REF!),"")</f>
        <v>#REF!</v>
      </c>
      <c r="Y103" s="36"/>
      <c r="Z103" s="220"/>
      <c r="AA103" s="221"/>
      <c r="AB103" s="221"/>
      <c r="AC103" s="221"/>
      <c r="AD103" s="221"/>
      <c r="AE103" s="222"/>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row>
    <row r="104" spans="1:61" ht="15" customHeight="1" x14ac:dyDescent="0.25">
      <c r="A104" s="36"/>
      <c r="B104" s="203"/>
      <c r="C104" s="204"/>
      <c r="D104" s="205"/>
      <c r="E104" s="172"/>
      <c r="F104" s="167"/>
      <c r="G104" s="167"/>
      <c r="H104" s="167"/>
      <c r="I104" s="167"/>
      <c r="J104" s="92" t="e">
        <f>IF(AND('Mapa final'!#REF!="Media",'Mapa final'!#REF!="Leve"),CONCATENATE("R11C",'Mapa final'!#REF!),"")</f>
        <v>#REF!</v>
      </c>
      <c r="K104" s="114" t="e">
        <f>IF(AND('Mapa final'!#REF!="Media",'Mapa final'!#REF!="Leve"),CONCATENATE("R11C",'Mapa final'!#REF!),"")</f>
        <v>#REF!</v>
      </c>
      <c r="L104" s="93" t="e">
        <f>IF(AND('Mapa final'!#REF!="Media",'Mapa final'!#REF!="Leve"),CONCATENATE("R11C",'Mapa final'!#REF!),"")</f>
        <v>#REF!</v>
      </c>
      <c r="M104" s="92" t="e">
        <f>IF(AND('Mapa final'!#REF!="Media",'Mapa final'!#REF!="Menor"),CONCATENATE("R11C",'Mapa final'!#REF!),"")</f>
        <v>#REF!</v>
      </c>
      <c r="N104" s="114" t="e">
        <f>IF(AND('Mapa final'!#REF!="Media",'Mapa final'!#REF!="Menor"),CONCATENATE("R11C",'Mapa final'!#REF!),"")</f>
        <v>#REF!</v>
      </c>
      <c r="O104" s="93" t="e">
        <f>IF(AND('Mapa final'!#REF!="Media",'Mapa final'!#REF!="Menor"),CONCATENATE("R11C",'Mapa final'!#REF!),"")</f>
        <v>#REF!</v>
      </c>
      <c r="P104" s="92" t="e">
        <f>IF(AND('Mapa final'!#REF!="Media",'Mapa final'!#REF!="Moderado"),CONCATENATE("R11C",'Mapa final'!#REF!),"")</f>
        <v>#REF!</v>
      </c>
      <c r="Q104" s="114" t="e">
        <f>IF(AND('Mapa final'!#REF!="Media",'Mapa final'!#REF!="Moderado"),CONCATENATE("R11C",'Mapa final'!#REF!),"")</f>
        <v>#REF!</v>
      </c>
      <c r="R104" s="93" t="e">
        <f>IF(AND('Mapa final'!#REF!="Media",'Mapa final'!#REF!="Moderado"),CONCATENATE("R11C",'Mapa final'!#REF!),"")</f>
        <v>#REF!</v>
      </c>
      <c r="S104" s="119" t="e">
        <f>IF(AND('Mapa final'!#REF!="Media",'Mapa final'!#REF!="Mayor"),CONCATENATE("R11C",'Mapa final'!#REF!),"")</f>
        <v>#REF!</v>
      </c>
      <c r="T104" s="120" t="e">
        <f>IF(AND('Mapa final'!#REF!="Media",'Mapa final'!#REF!="Mayor"),CONCATENATE("R11C",'Mapa final'!#REF!),"")</f>
        <v>#REF!</v>
      </c>
      <c r="U104" s="121" t="e">
        <f>IF(AND('Mapa final'!#REF!="Media",'Mapa final'!#REF!="Mayor"),CONCATENATE("R11C",'Mapa final'!#REF!),"")</f>
        <v>#REF!</v>
      </c>
      <c r="V104" s="87" t="e">
        <f>IF(AND('Mapa final'!#REF!="Media",'Mapa final'!#REF!="Catastrófico"),CONCATENATE("R11C",'Mapa final'!#REF!),"")</f>
        <v>#REF!</v>
      </c>
      <c r="W104" s="113" t="e">
        <f>IF(AND('Mapa final'!#REF!="Media",'Mapa final'!#REF!="Catastrófico"),CONCATENATE("R11C",'Mapa final'!#REF!),"")</f>
        <v>#REF!</v>
      </c>
      <c r="X104" s="88" t="e">
        <f>IF(AND('Mapa final'!#REF!="Media",'Mapa final'!#REF!="Catastrófico"),CONCATENATE("R11C",'Mapa final'!#REF!),"")</f>
        <v>#REF!</v>
      </c>
      <c r="Y104" s="36"/>
      <c r="Z104" s="220"/>
      <c r="AA104" s="221"/>
      <c r="AB104" s="221"/>
      <c r="AC104" s="221"/>
      <c r="AD104" s="221"/>
      <c r="AE104" s="222"/>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row>
    <row r="105" spans="1:61" ht="15" customHeight="1" x14ac:dyDescent="0.25">
      <c r="A105" s="36"/>
      <c r="B105" s="203"/>
      <c r="C105" s="204"/>
      <c r="D105" s="205"/>
      <c r="E105" s="172"/>
      <c r="F105" s="167"/>
      <c r="G105" s="167"/>
      <c r="H105" s="167"/>
      <c r="I105" s="167"/>
      <c r="J105" s="92" t="e">
        <f>IF(AND('Mapa final'!#REF!="Media",'Mapa final'!#REF!="Leve"),CONCATENATE("R12C",'Mapa final'!#REF!),"")</f>
        <v>#REF!</v>
      </c>
      <c r="K105" s="114" t="e">
        <f>IF(AND('Mapa final'!#REF!="Media",'Mapa final'!#REF!="Leve"),CONCATENATE("R12C",'Mapa final'!#REF!),"")</f>
        <v>#REF!</v>
      </c>
      <c r="L105" s="93" t="e">
        <f>IF(AND('Mapa final'!#REF!="Media",'Mapa final'!#REF!="Leve"),CONCATENATE("R12C",'Mapa final'!#REF!),"")</f>
        <v>#REF!</v>
      </c>
      <c r="M105" s="92" t="e">
        <f>IF(AND('Mapa final'!#REF!="Media",'Mapa final'!#REF!="Menor"),CONCATENATE("R12C",'Mapa final'!#REF!),"")</f>
        <v>#REF!</v>
      </c>
      <c r="N105" s="114" t="e">
        <f>IF(AND('Mapa final'!#REF!="Media",'Mapa final'!#REF!="Menor"),CONCATENATE("R12C",'Mapa final'!#REF!),"")</f>
        <v>#REF!</v>
      </c>
      <c r="O105" s="93" t="e">
        <f>IF(AND('Mapa final'!#REF!="Media",'Mapa final'!#REF!="Menor"),CONCATENATE("R12C",'Mapa final'!#REF!),"")</f>
        <v>#REF!</v>
      </c>
      <c r="P105" s="92" t="e">
        <f>IF(AND('Mapa final'!#REF!="Media",'Mapa final'!#REF!="Moderado"),CONCATENATE("R12C",'Mapa final'!#REF!),"")</f>
        <v>#REF!</v>
      </c>
      <c r="Q105" s="114" t="e">
        <f>IF(AND('Mapa final'!#REF!="Media",'Mapa final'!#REF!="Moderado"),CONCATENATE("R12C",'Mapa final'!#REF!),"")</f>
        <v>#REF!</v>
      </c>
      <c r="R105" s="93" t="e">
        <f>IF(AND('Mapa final'!#REF!="Media",'Mapa final'!#REF!="Moderado"),CONCATENATE("R12C",'Mapa final'!#REF!),"")</f>
        <v>#REF!</v>
      </c>
      <c r="S105" s="119" t="e">
        <f>IF(AND('Mapa final'!#REF!="Media",'Mapa final'!#REF!="Mayor"),CONCATENATE("R12C",'Mapa final'!#REF!),"")</f>
        <v>#REF!</v>
      </c>
      <c r="T105" s="120" t="e">
        <f>IF(AND('Mapa final'!#REF!="Media",'Mapa final'!#REF!="Mayor"),CONCATENATE("R12C",'Mapa final'!#REF!),"")</f>
        <v>#REF!</v>
      </c>
      <c r="U105" s="121" t="e">
        <f>IF(AND('Mapa final'!#REF!="Media",'Mapa final'!#REF!="Mayor"),CONCATENATE("R12C",'Mapa final'!#REF!),"")</f>
        <v>#REF!</v>
      </c>
      <c r="V105" s="87" t="e">
        <f>IF(AND('Mapa final'!#REF!="Media",'Mapa final'!#REF!="Catastrófico"),CONCATENATE("R12C",'Mapa final'!#REF!),"")</f>
        <v>#REF!</v>
      </c>
      <c r="W105" s="113" t="e">
        <f>IF(AND('Mapa final'!#REF!="Media",'Mapa final'!#REF!="Catastrófico"),CONCATENATE("R12C",'Mapa final'!#REF!),"")</f>
        <v>#REF!</v>
      </c>
      <c r="X105" s="88" t="e">
        <f>IF(AND('Mapa final'!#REF!="Media",'Mapa final'!#REF!="Catastrófico"),CONCATENATE("R12C",'Mapa final'!#REF!),"")</f>
        <v>#REF!</v>
      </c>
      <c r="Y105" s="36"/>
      <c r="Z105" s="220"/>
      <c r="AA105" s="221"/>
      <c r="AB105" s="221"/>
      <c r="AC105" s="221"/>
      <c r="AD105" s="221"/>
      <c r="AE105" s="222"/>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row>
    <row r="106" spans="1:61" ht="15" customHeight="1" x14ac:dyDescent="0.25">
      <c r="A106" s="36"/>
      <c r="B106" s="203"/>
      <c r="C106" s="204"/>
      <c r="D106" s="205"/>
      <c r="E106" s="172"/>
      <c r="F106" s="167"/>
      <c r="G106" s="167"/>
      <c r="H106" s="167"/>
      <c r="I106" s="167"/>
      <c r="J106" s="92" t="e">
        <f>IF(AND('Mapa final'!#REF!="Media",'Mapa final'!#REF!="Leve"),CONCATENATE("R12C",'Mapa final'!#REF!),"")</f>
        <v>#REF!</v>
      </c>
      <c r="K106" s="114" t="e">
        <f>IF(AND('Mapa final'!#REF!="Media",'Mapa final'!#REF!="Leve"),CONCATENATE("R13C",'Mapa final'!#REF!),"")</f>
        <v>#REF!</v>
      </c>
      <c r="L106" s="93" t="e">
        <f>IF(AND('Mapa final'!#REF!="Media",'Mapa final'!#REF!="Leve"),CONCATENATE("R13C",'Mapa final'!#REF!),"")</f>
        <v>#REF!</v>
      </c>
      <c r="M106" s="92" t="e">
        <f>IF(AND('Mapa final'!#REF!="Media",'Mapa final'!#REF!="Menor"),CONCATENATE("R12C",'Mapa final'!#REF!),"")</f>
        <v>#REF!</v>
      </c>
      <c r="N106" s="114" t="e">
        <f>IF(AND('Mapa final'!#REF!="Media",'Mapa final'!#REF!="Menor"),CONCATENATE("R13C",'Mapa final'!#REF!),"")</f>
        <v>#REF!</v>
      </c>
      <c r="O106" s="93" t="e">
        <f>IF(AND('Mapa final'!#REF!="Media",'Mapa final'!#REF!="Menor"),CONCATENATE("R13C",'Mapa final'!#REF!),"")</f>
        <v>#REF!</v>
      </c>
      <c r="P106" s="92" t="e">
        <f>IF(AND('Mapa final'!#REF!="Media",'Mapa final'!#REF!="Moderado"),CONCATENATE("R12C",'Mapa final'!#REF!),"")</f>
        <v>#REF!</v>
      </c>
      <c r="Q106" s="114" t="e">
        <f>IF(AND('Mapa final'!#REF!="Media",'Mapa final'!#REF!="Moderado"),CONCATENATE("R13C",'Mapa final'!#REF!),"")</f>
        <v>#REF!</v>
      </c>
      <c r="R106" s="93" t="e">
        <f>IF(AND('Mapa final'!#REF!="Media",'Mapa final'!#REF!="Moderado"),CONCATENATE("R13C",'Mapa final'!#REF!),"")</f>
        <v>#REF!</v>
      </c>
      <c r="S106" s="119" t="e">
        <f>IF(AND('Mapa final'!#REF!="Media",'Mapa final'!#REF!="Mayor"),CONCATENATE("R12C",'Mapa final'!#REF!),"")</f>
        <v>#REF!</v>
      </c>
      <c r="T106" s="120" t="e">
        <f>IF(AND('Mapa final'!#REF!="Media",'Mapa final'!#REF!="Mayor"),CONCATENATE("R13C",'Mapa final'!#REF!),"")</f>
        <v>#REF!</v>
      </c>
      <c r="U106" s="121" t="e">
        <f>IF(AND('Mapa final'!#REF!="Media",'Mapa final'!#REF!="Mayor"),CONCATENATE("R13C",'Mapa final'!#REF!),"")</f>
        <v>#REF!</v>
      </c>
      <c r="V106" s="87" t="e">
        <f>IF(AND('Mapa final'!#REF!="Media",'Mapa final'!#REF!="Catastrófico"),CONCATENATE("R12C",'Mapa final'!#REF!),"")</f>
        <v>#REF!</v>
      </c>
      <c r="W106" s="113" t="e">
        <f>IF(AND('Mapa final'!#REF!="Media",'Mapa final'!#REF!="Catastrófico"),CONCATENATE("R13C",'Mapa final'!#REF!),"")</f>
        <v>#REF!</v>
      </c>
      <c r="X106" s="88" t="e">
        <f>IF(AND('Mapa final'!#REF!="Media",'Mapa final'!#REF!="Catastrófico"),CONCATENATE("R13C",'Mapa final'!#REF!),"")</f>
        <v>#REF!</v>
      </c>
      <c r="Y106" s="36"/>
      <c r="Z106" s="220"/>
      <c r="AA106" s="221"/>
      <c r="AB106" s="221"/>
      <c r="AC106" s="221"/>
      <c r="AD106" s="221"/>
      <c r="AE106" s="222"/>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row>
    <row r="107" spans="1:61" ht="15" customHeight="1" x14ac:dyDescent="0.25">
      <c r="A107" s="36"/>
      <c r="B107" s="203"/>
      <c r="C107" s="204"/>
      <c r="D107" s="205"/>
      <c r="E107" s="172"/>
      <c r="F107" s="167"/>
      <c r="G107" s="167"/>
      <c r="H107" s="167"/>
      <c r="I107" s="167"/>
      <c r="J107" s="92" t="e">
        <f>IF(AND('Mapa final'!#REF!="Media",'Mapa final'!#REF!="Leve"),CONCATENATE("R13C",'Mapa final'!#REF!),"")</f>
        <v>#REF!</v>
      </c>
      <c r="K107" s="114" t="e">
        <f>IF(AND('Mapa final'!#REF!="Media",'Mapa final'!#REF!="Leve"),CONCATENATE("R14C",'Mapa final'!#REF!),"")</f>
        <v>#REF!</v>
      </c>
      <c r="L107" s="93" t="e">
        <f>IF(AND('Mapa final'!#REF!="Media",'Mapa final'!#REF!="Leve"),CONCATENATE("R14C",'Mapa final'!#REF!),"")</f>
        <v>#REF!</v>
      </c>
      <c r="M107" s="92" t="e">
        <f>IF(AND('Mapa final'!#REF!="Media",'Mapa final'!#REF!="Menor"),CONCATENATE("R13C",'Mapa final'!#REF!),"")</f>
        <v>#REF!</v>
      </c>
      <c r="N107" s="114" t="e">
        <f>IF(AND('Mapa final'!#REF!="Media",'Mapa final'!#REF!="Menor"),CONCATENATE("R14C",'Mapa final'!#REF!),"")</f>
        <v>#REF!</v>
      </c>
      <c r="O107" s="93" t="e">
        <f>IF(AND('Mapa final'!#REF!="Media",'Mapa final'!#REF!="Menor"),CONCATENATE("R14C",'Mapa final'!#REF!),"")</f>
        <v>#REF!</v>
      </c>
      <c r="P107" s="92" t="e">
        <f>IF(AND('Mapa final'!#REF!="Media",'Mapa final'!#REF!="Moderado"),CONCATENATE("R13C",'Mapa final'!#REF!),"")</f>
        <v>#REF!</v>
      </c>
      <c r="Q107" s="114" t="e">
        <f>IF(AND('Mapa final'!#REF!="Media",'Mapa final'!#REF!="Moderado"),CONCATENATE("R14C",'Mapa final'!#REF!),"")</f>
        <v>#REF!</v>
      </c>
      <c r="R107" s="93" t="e">
        <f>IF(AND('Mapa final'!#REF!="Media",'Mapa final'!#REF!="Moderado"),CONCATENATE("R14C",'Mapa final'!#REF!),"")</f>
        <v>#REF!</v>
      </c>
      <c r="S107" s="119" t="e">
        <f>IF(AND('Mapa final'!#REF!="Media",'Mapa final'!#REF!="Mayor"),CONCATENATE("R13C",'Mapa final'!#REF!),"")</f>
        <v>#REF!</v>
      </c>
      <c r="T107" s="120" t="e">
        <f>IF(AND('Mapa final'!#REF!="Media",'Mapa final'!#REF!="Mayor"),CONCATENATE("R14C",'Mapa final'!#REF!),"")</f>
        <v>#REF!</v>
      </c>
      <c r="U107" s="121" t="e">
        <f>IF(AND('Mapa final'!#REF!="Media",'Mapa final'!#REF!="Mayor"),CONCATENATE("R14C",'Mapa final'!#REF!),"")</f>
        <v>#REF!</v>
      </c>
      <c r="V107" s="87" t="e">
        <f>IF(AND('Mapa final'!#REF!="Media",'Mapa final'!#REF!="Catastrófico"),CONCATENATE("R13C",'Mapa final'!#REF!),"")</f>
        <v>#REF!</v>
      </c>
      <c r="W107" s="113" t="e">
        <f>IF(AND('Mapa final'!#REF!="Media",'Mapa final'!#REF!="Catastrófico"),CONCATENATE("R14C",'Mapa final'!#REF!),"")</f>
        <v>#REF!</v>
      </c>
      <c r="X107" s="88" t="e">
        <f>IF(AND('Mapa final'!#REF!="Media",'Mapa final'!#REF!="Catastrófico"),CONCATENATE("R14C",'Mapa final'!#REF!),"")</f>
        <v>#REF!</v>
      </c>
      <c r="Y107" s="36"/>
      <c r="Z107" s="220"/>
      <c r="AA107" s="221"/>
      <c r="AB107" s="221"/>
      <c r="AC107" s="221"/>
      <c r="AD107" s="221"/>
      <c r="AE107" s="222"/>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row>
    <row r="108" spans="1:61" ht="15" customHeight="1" x14ac:dyDescent="0.25">
      <c r="A108" s="36"/>
      <c r="B108" s="203"/>
      <c r="C108" s="204"/>
      <c r="D108" s="205"/>
      <c r="E108" s="172"/>
      <c r="F108" s="167"/>
      <c r="G108" s="167"/>
      <c r="H108" s="167"/>
      <c r="I108" s="167"/>
      <c r="J108" s="92" t="e">
        <f>IF(AND('Mapa final'!#REF!="Media",'Mapa final'!#REF!="Leve"),CONCATENATE("R14C",'Mapa final'!#REF!),"")</f>
        <v>#REF!</v>
      </c>
      <c r="K108" s="114" t="e">
        <f>IF(AND('Mapa final'!#REF!="Media",'Mapa final'!#REF!="Leve"),CONCATENATE("R14C",'Mapa final'!#REF!),"")</f>
        <v>#REF!</v>
      </c>
      <c r="L108" s="93" t="e">
        <f>IF(AND('Mapa final'!#REF!="Media",'Mapa final'!#REF!="Leve"),CONCATENATE("R14C",'Mapa final'!#REF!),"")</f>
        <v>#REF!</v>
      </c>
      <c r="M108" s="92" t="e">
        <f>IF(AND('Mapa final'!#REF!="Media",'Mapa final'!#REF!="Menor"),CONCATENATE("R14C",'Mapa final'!#REF!),"")</f>
        <v>#REF!</v>
      </c>
      <c r="N108" s="114" t="e">
        <f>IF(AND('Mapa final'!#REF!="Media",'Mapa final'!#REF!="Menor"),CONCATENATE("R14C",'Mapa final'!#REF!),"")</f>
        <v>#REF!</v>
      </c>
      <c r="O108" s="93" t="e">
        <f>IF(AND('Mapa final'!#REF!="Media",'Mapa final'!#REF!="Menor"),CONCATENATE("R14C",'Mapa final'!#REF!),"")</f>
        <v>#REF!</v>
      </c>
      <c r="P108" s="92" t="e">
        <f>IF(AND('Mapa final'!#REF!="Media",'Mapa final'!#REF!="Moderado"),CONCATENATE("R14C",'Mapa final'!#REF!),"")</f>
        <v>#REF!</v>
      </c>
      <c r="Q108" s="114" t="e">
        <f>IF(AND('Mapa final'!#REF!="Media",'Mapa final'!#REF!="Moderado"),CONCATENATE("R14C",'Mapa final'!#REF!),"")</f>
        <v>#REF!</v>
      </c>
      <c r="R108" s="93" t="e">
        <f>IF(AND('Mapa final'!#REF!="Media",'Mapa final'!#REF!="Moderado"),CONCATENATE("R14C",'Mapa final'!#REF!),"")</f>
        <v>#REF!</v>
      </c>
      <c r="S108" s="119" t="e">
        <f>IF(AND('Mapa final'!#REF!="Media",'Mapa final'!#REF!="Mayor"),CONCATENATE("R14C",'Mapa final'!#REF!),"")</f>
        <v>#REF!</v>
      </c>
      <c r="T108" s="120" t="e">
        <f>IF(AND('Mapa final'!#REF!="Media",'Mapa final'!#REF!="Mayor"),CONCATENATE("R14C",'Mapa final'!#REF!),"")</f>
        <v>#REF!</v>
      </c>
      <c r="U108" s="121" t="e">
        <f>IF(AND('Mapa final'!#REF!="Media",'Mapa final'!#REF!="Mayor"),CONCATENATE("R14C",'Mapa final'!#REF!),"")</f>
        <v>#REF!</v>
      </c>
      <c r="V108" s="87" t="e">
        <f>IF(AND('Mapa final'!#REF!="Media",'Mapa final'!#REF!="Catastrófico"),CONCATENATE("R14C",'Mapa final'!#REF!),"")</f>
        <v>#REF!</v>
      </c>
      <c r="W108" s="113" t="e">
        <f>IF(AND('Mapa final'!#REF!="Media",'Mapa final'!#REF!="Catastrófico"),CONCATENATE("R14C",'Mapa final'!#REF!),"")</f>
        <v>#REF!</v>
      </c>
      <c r="X108" s="88" t="e">
        <f>IF(AND('Mapa final'!#REF!="Media",'Mapa final'!#REF!="Catastrófico"),CONCATENATE("R14C",'Mapa final'!#REF!),"")</f>
        <v>#REF!</v>
      </c>
      <c r="Y108" s="36"/>
      <c r="Z108" s="220"/>
      <c r="AA108" s="221"/>
      <c r="AB108" s="221"/>
      <c r="AC108" s="221"/>
      <c r="AD108" s="221"/>
      <c r="AE108" s="222"/>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row>
    <row r="109" spans="1:61" ht="15" customHeight="1" x14ac:dyDescent="0.25">
      <c r="A109" s="36"/>
      <c r="B109" s="203"/>
      <c r="C109" s="204"/>
      <c r="D109" s="205"/>
      <c r="E109" s="172"/>
      <c r="F109" s="167"/>
      <c r="G109" s="167"/>
      <c r="H109" s="167"/>
      <c r="I109" s="167"/>
      <c r="J109" s="92" t="e">
        <f>IF(AND('Mapa final'!#REF!="Media",'Mapa final'!#REF!="Leve"),CONCATENATE("R15C",'Mapa final'!#REF!),"")</f>
        <v>#REF!</v>
      </c>
      <c r="K109" s="114" t="e">
        <f>IF(AND('Mapa final'!#REF!="Media",'Mapa final'!#REF!="Leve"),CONCATENATE("R15C",'Mapa final'!#REF!),"")</f>
        <v>#REF!</v>
      </c>
      <c r="L109" s="93" t="e">
        <f>IF(AND('Mapa final'!#REF!="Media",'Mapa final'!#REF!="Leve"),CONCATENATE("R15C",'Mapa final'!#REF!),"")</f>
        <v>#REF!</v>
      </c>
      <c r="M109" s="92" t="e">
        <f>IF(AND('Mapa final'!#REF!="Media",'Mapa final'!#REF!="Menor"),CONCATENATE("R15C",'Mapa final'!#REF!),"")</f>
        <v>#REF!</v>
      </c>
      <c r="N109" s="114" t="e">
        <f>IF(AND('Mapa final'!#REF!="Media",'Mapa final'!#REF!="Menor"),CONCATENATE("R15C",'Mapa final'!#REF!),"")</f>
        <v>#REF!</v>
      </c>
      <c r="O109" s="93" t="e">
        <f>IF(AND('Mapa final'!#REF!="Media",'Mapa final'!#REF!="Menor"),CONCATENATE("R15C",'Mapa final'!#REF!),"")</f>
        <v>#REF!</v>
      </c>
      <c r="P109" s="92" t="e">
        <f>IF(AND('Mapa final'!#REF!="Media",'Mapa final'!#REF!="Moderado"),CONCATENATE("R15C",'Mapa final'!#REF!),"")</f>
        <v>#REF!</v>
      </c>
      <c r="Q109" s="114" t="e">
        <f>IF(AND('Mapa final'!#REF!="Media",'Mapa final'!#REF!="Moderado"),CONCATENATE("R15C",'Mapa final'!#REF!),"")</f>
        <v>#REF!</v>
      </c>
      <c r="R109" s="93" t="e">
        <f>IF(AND('Mapa final'!#REF!="Media",'Mapa final'!#REF!="Moderado"),CONCATENATE("R15C",'Mapa final'!#REF!),"")</f>
        <v>#REF!</v>
      </c>
      <c r="S109" s="119" t="e">
        <f>IF(AND('Mapa final'!#REF!="Media",'Mapa final'!#REF!="Mayor"),CONCATENATE("R15C",'Mapa final'!#REF!),"")</f>
        <v>#REF!</v>
      </c>
      <c r="T109" s="120" t="e">
        <f>IF(AND('Mapa final'!#REF!="Media",'Mapa final'!#REF!="Mayor"),CONCATENATE("R15C",'Mapa final'!#REF!),"")</f>
        <v>#REF!</v>
      </c>
      <c r="U109" s="121" t="e">
        <f>IF(AND('Mapa final'!#REF!="Media",'Mapa final'!#REF!="Mayor"),CONCATENATE("R15C",'Mapa final'!#REF!),"")</f>
        <v>#REF!</v>
      </c>
      <c r="V109" s="87" t="e">
        <f>IF(AND('Mapa final'!#REF!="Media",'Mapa final'!#REF!="Catastrófico"),CONCATENATE("R15C",'Mapa final'!#REF!),"")</f>
        <v>#REF!</v>
      </c>
      <c r="W109" s="113" t="e">
        <f>IF(AND('Mapa final'!#REF!="Media",'Mapa final'!#REF!="Catastrófico"),CONCATENATE("R15C",'Mapa final'!#REF!),"")</f>
        <v>#REF!</v>
      </c>
      <c r="X109" s="88" t="e">
        <f>IF(AND('Mapa final'!#REF!="Media",'Mapa final'!#REF!="Catastrófico"),CONCATENATE("R15C",'Mapa final'!#REF!),"")</f>
        <v>#REF!</v>
      </c>
      <c r="Y109" s="36"/>
      <c r="Z109" s="220"/>
      <c r="AA109" s="221"/>
      <c r="AB109" s="221"/>
      <c r="AC109" s="221"/>
      <c r="AD109" s="221"/>
      <c r="AE109" s="222"/>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row>
    <row r="110" spans="1:61" ht="15" customHeight="1" x14ac:dyDescent="0.25">
      <c r="A110" s="36"/>
      <c r="B110" s="203"/>
      <c r="C110" s="204"/>
      <c r="D110" s="205"/>
      <c r="E110" s="172"/>
      <c r="F110" s="167"/>
      <c r="G110" s="167"/>
      <c r="H110" s="167"/>
      <c r="I110" s="167"/>
      <c r="J110" s="92" t="e">
        <f>IF(AND('Mapa final'!#REF!="Media",'Mapa final'!#REF!="Leve"),CONCATENATE("R16C",'Mapa final'!#REF!),"")</f>
        <v>#REF!</v>
      </c>
      <c r="K110" s="114" t="e">
        <f>IF(AND('Mapa final'!#REF!="Media",'Mapa final'!#REF!="Leve"),CONCATENATE("R16C",'Mapa final'!#REF!),"")</f>
        <v>#REF!</v>
      </c>
      <c r="L110" s="93" t="e">
        <f>IF(AND('Mapa final'!#REF!="Media",'Mapa final'!#REF!="Leve"),CONCATENATE("R16C",'Mapa final'!#REF!),"")</f>
        <v>#REF!</v>
      </c>
      <c r="M110" s="92" t="e">
        <f>IF(AND('Mapa final'!#REF!="Media",'Mapa final'!#REF!="Menor"),CONCATENATE("R16C",'Mapa final'!#REF!),"")</f>
        <v>#REF!</v>
      </c>
      <c r="N110" s="114" t="e">
        <f>IF(AND('Mapa final'!#REF!="Media",'Mapa final'!#REF!="Menor"),CONCATENATE("R16C",'Mapa final'!#REF!),"")</f>
        <v>#REF!</v>
      </c>
      <c r="O110" s="93" t="e">
        <f>IF(AND('Mapa final'!#REF!="Media",'Mapa final'!#REF!="Menor"),CONCATENATE("R16C",'Mapa final'!#REF!),"")</f>
        <v>#REF!</v>
      </c>
      <c r="P110" s="92" t="e">
        <f>IF(AND('Mapa final'!#REF!="Media",'Mapa final'!#REF!="Moderado"),CONCATENATE("R16C",'Mapa final'!#REF!),"")</f>
        <v>#REF!</v>
      </c>
      <c r="Q110" s="114" t="e">
        <f>IF(AND('Mapa final'!#REF!="Media",'Mapa final'!#REF!="Moderado"),CONCATENATE("R16C",'Mapa final'!#REF!),"")</f>
        <v>#REF!</v>
      </c>
      <c r="R110" s="93" t="e">
        <f>IF(AND('Mapa final'!#REF!="Media",'Mapa final'!#REF!="Moderado"),CONCATENATE("R16C",'Mapa final'!#REF!),"")</f>
        <v>#REF!</v>
      </c>
      <c r="S110" s="119" t="e">
        <f>IF(AND('Mapa final'!#REF!="Media",'Mapa final'!#REF!="Mayor"),CONCATENATE("R16C",'Mapa final'!#REF!),"")</f>
        <v>#REF!</v>
      </c>
      <c r="T110" s="120" t="e">
        <f>IF(AND('Mapa final'!#REF!="Media",'Mapa final'!#REF!="Mayor"),CONCATENATE("R16C",'Mapa final'!#REF!),"")</f>
        <v>#REF!</v>
      </c>
      <c r="U110" s="121" t="e">
        <f>IF(AND('Mapa final'!#REF!="Media",'Mapa final'!#REF!="Mayor"),CONCATENATE("R16C",'Mapa final'!#REF!),"")</f>
        <v>#REF!</v>
      </c>
      <c r="V110" s="87" t="e">
        <f>IF(AND('Mapa final'!#REF!="Media",'Mapa final'!#REF!="Catastrófico"),CONCATENATE("R16C",'Mapa final'!#REF!),"")</f>
        <v>#REF!</v>
      </c>
      <c r="W110" s="113" t="e">
        <f>IF(AND('Mapa final'!#REF!="Media",'Mapa final'!#REF!="Catastrófico"),CONCATENATE("R16C",'Mapa final'!#REF!),"")</f>
        <v>#REF!</v>
      </c>
      <c r="X110" s="88" t="e">
        <f>IF(AND('Mapa final'!#REF!="Media",'Mapa final'!#REF!="Catastrófico"),CONCATENATE("R16C",'Mapa final'!#REF!),"")</f>
        <v>#REF!</v>
      </c>
      <c r="Y110" s="36"/>
      <c r="Z110" s="220"/>
      <c r="AA110" s="221"/>
      <c r="AB110" s="221"/>
      <c r="AC110" s="221"/>
      <c r="AD110" s="221"/>
      <c r="AE110" s="222"/>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row>
    <row r="111" spans="1:61" ht="15" customHeight="1" x14ac:dyDescent="0.25">
      <c r="A111" s="36"/>
      <c r="B111" s="203"/>
      <c r="C111" s="204"/>
      <c r="D111" s="205"/>
      <c r="E111" s="172"/>
      <c r="F111" s="167"/>
      <c r="G111" s="167"/>
      <c r="H111" s="167"/>
      <c r="I111" s="167"/>
      <c r="J111" s="92" t="e">
        <f>IF(AND('Mapa final'!#REF!="Media",'Mapa final'!#REF!="Leve"),CONCATENATE("R17C",'Mapa final'!#REF!),"")</f>
        <v>#REF!</v>
      </c>
      <c r="K111" s="114" t="e">
        <f>IF(AND('Mapa final'!#REF!="Media",'Mapa final'!#REF!="Leve"),CONCATENATE("R17C",'Mapa final'!#REF!),"")</f>
        <v>#REF!</v>
      </c>
      <c r="L111" s="93" t="e">
        <f>IF(AND('Mapa final'!#REF!="Media",'Mapa final'!#REF!="Leve"),CONCATENATE("R17C",'Mapa final'!#REF!),"")</f>
        <v>#REF!</v>
      </c>
      <c r="M111" s="92" t="e">
        <f>IF(AND('Mapa final'!#REF!="Media",'Mapa final'!#REF!="Menor"),CONCATENATE("R17C",'Mapa final'!#REF!),"")</f>
        <v>#REF!</v>
      </c>
      <c r="N111" s="114" t="e">
        <f>IF(AND('Mapa final'!#REF!="Media",'Mapa final'!#REF!="Menor"),CONCATENATE("R17C",'Mapa final'!#REF!),"")</f>
        <v>#REF!</v>
      </c>
      <c r="O111" s="93" t="e">
        <f>IF(AND('Mapa final'!#REF!="Media",'Mapa final'!#REF!="Menor"),CONCATENATE("R17C",'Mapa final'!#REF!),"")</f>
        <v>#REF!</v>
      </c>
      <c r="P111" s="92" t="e">
        <f>IF(AND('Mapa final'!#REF!="Media",'Mapa final'!#REF!="Moderado"),CONCATENATE("R17C",'Mapa final'!#REF!),"")</f>
        <v>#REF!</v>
      </c>
      <c r="Q111" s="114" t="e">
        <f>IF(AND('Mapa final'!#REF!="Media",'Mapa final'!#REF!="Moderado"),CONCATENATE("R17C",'Mapa final'!#REF!),"")</f>
        <v>#REF!</v>
      </c>
      <c r="R111" s="93" t="e">
        <f>IF(AND('Mapa final'!#REF!="Media",'Mapa final'!#REF!="Moderado"),CONCATENATE("R17C",'Mapa final'!#REF!),"")</f>
        <v>#REF!</v>
      </c>
      <c r="S111" s="119" t="e">
        <f>IF(AND('Mapa final'!#REF!="Media",'Mapa final'!#REF!="Mayor"),CONCATENATE("R17C",'Mapa final'!#REF!),"")</f>
        <v>#REF!</v>
      </c>
      <c r="T111" s="120" t="e">
        <f>IF(AND('Mapa final'!#REF!="Media",'Mapa final'!#REF!="Mayor"),CONCATENATE("R17C",'Mapa final'!#REF!),"")</f>
        <v>#REF!</v>
      </c>
      <c r="U111" s="121" t="e">
        <f>IF(AND('Mapa final'!#REF!="Media",'Mapa final'!#REF!="Mayor"),CONCATENATE("R17C",'Mapa final'!#REF!),"")</f>
        <v>#REF!</v>
      </c>
      <c r="V111" s="87" t="e">
        <f>IF(AND('Mapa final'!#REF!="Media",'Mapa final'!#REF!="Catastrófico"),CONCATENATE("R17C",'Mapa final'!#REF!),"")</f>
        <v>#REF!</v>
      </c>
      <c r="W111" s="113" t="e">
        <f>IF(AND('Mapa final'!#REF!="Media",'Mapa final'!#REF!="Catastrófico"),CONCATENATE("R17C",'Mapa final'!#REF!),"")</f>
        <v>#REF!</v>
      </c>
      <c r="X111" s="88" t="e">
        <f>IF(AND('Mapa final'!#REF!="Media",'Mapa final'!#REF!="Catastrófico"),CONCATENATE("R17C",'Mapa final'!#REF!),"")</f>
        <v>#REF!</v>
      </c>
      <c r="Y111" s="36"/>
      <c r="Z111" s="220"/>
      <c r="AA111" s="221"/>
      <c r="AB111" s="221"/>
      <c r="AC111" s="221"/>
      <c r="AD111" s="221"/>
      <c r="AE111" s="222"/>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row>
    <row r="112" spans="1:61" ht="15" customHeight="1" x14ac:dyDescent="0.25">
      <c r="A112" s="36"/>
      <c r="B112" s="203"/>
      <c r="C112" s="204"/>
      <c r="D112" s="205"/>
      <c r="E112" s="172"/>
      <c r="F112" s="167"/>
      <c r="G112" s="167"/>
      <c r="H112" s="167"/>
      <c r="I112" s="167"/>
      <c r="J112" s="92" t="e">
        <f>IF(AND('Mapa final'!#REF!="Media",'Mapa final'!#REF!="Leve"),CONCATENATE("R18C",'Mapa final'!#REF!),"")</f>
        <v>#REF!</v>
      </c>
      <c r="K112" s="114" t="e">
        <f>IF(AND('Mapa final'!#REF!="Media",'Mapa final'!#REF!="Leve"),CONCATENATE("R18C",'Mapa final'!#REF!),"")</f>
        <v>#REF!</v>
      </c>
      <c r="L112" s="93" t="e">
        <f>IF(AND('Mapa final'!#REF!="Media",'Mapa final'!#REF!="Leve"),CONCATENATE("R18C",'Mapa final'!#REF!),"")</f>
        <v>#REF!</v>
      </c>
      <c r="M112" s="92" t="e">
        <f>IF(AND('Mapa final'!#REF!="Media",'Mapa final'!#REF!="Menor"),CONCATENATE("R18C",'Mapa final'!#REF!),"")</f>
        <v>#REF!</v>
      </c>
      <c r="N112" s="114" t="e">
        <f>IF(AND('Mapa final'!#REF!="Media",'Mapa final'!#REF!="Menor"),CONCATENATE("R18C",'Mapa final'!#REF!),"")</f>
        <v>#REF!</v>
      </c>
      <c r="O112" s="93" t="e">
        <f>IF(AND('Mapa final'!#REF!="Media",'Mapa final'!#REF!="Menor"),CONCATENATE("R18C",'Mapa final'!#REF!),"")</f>
        <v>#REF!</v>
      </c>
      <c r="P112" s="92" t="e">
        <f>IF(AND('Mapa final'!#REF!="Media",'Mapa final'!#REF!="Moderado"),CONCATENATE("R18C",'Mapa final'!#REF!),"")</f>
        <v>#REF!</v>
      </c>
      <c r="Q112" s="114" t="e">
        <f>IF(AND('Mapa final'!#REF!="Media",'Mapa final'!#REF!="Moderado"),CONCATENATE("R18C",'Mapa final'!#REF!),"")</f>
        <v>#REF!</v>
      </c>
      <c r="R112" s="93" t="e">
        <f>IF(AND('Mapa final'!#REF!="Media",'Mapa final'!#REF!="Moderado"),CONCATENATE("R18C",'Mapa final'!#REF!),"")</f>
        <v>#REF!</v>
      </c>
      <c r="S112" s="119" t="e">
        <f>IF(AND('Mapa final'!#REF!="Media",'Mapa final'!#REF!="Mayor"),CONCATENATE("R18C",'Mapa final'!#REF!),"")</f>
        <v>#REF!</v>
      </c>
      <c r="T112" s="120" t="e">
        <f>IF(AND('Mapa final'!#REF!="Media",'Mapa final'!#REF!="Mayor"),CONCATENATE("R18C",'Mapa final'!#REF!),"")</f>
        <v>#REF!</v>
      </c>
      <c r="U112" s="121" t="e">
        <f>IF(AND('Mapa final'!#REF!="Media",'Mapa final'!#REF!="Mayor"),CONCATENATE("R18C",'Mapa final'!#REF!),"")</f>
        <v>#REF!</v>
      </c>
      <c r="V112" s="87" t="e">
        <f>IF(AND('Mapa final'!#REF!="Media",'Mapa final'!#REF!="Catastrófico"),CONCATENATE("R18C",'Mapa final'!#REF!),"")</f>
        <v>#REF!</v>
      </c>
      <c r="W112" s="113" t="e">
        <f>IF(AND('Mapa final'!#REF!="Media",'Mapa final'!#REF!="Catastrófico"),CONCATENATE("R18C",'Mapa final'!#REF!),"")</f>
        <v>#REF!</v>
      </c>
      <c r="X112" s="88" t="e">
        <f>IF(AND('Mapa final'!#REF!="Media",'Mapa final'!#REF!="Catastrófico"),CONCATENATE("R18C",'Mapa final'!#REF!),"")</f>
        <v>#REF!</v>
      </c>
      <c r="Y112" s="36"/>
      <c r="Z112" s="220"/>
      <c r="AA112" s="221"/>
      <c r="AB112" s="221"/>
      <c r="AC112" s="221"/>
      <c r="AD112" s="221"/>
      <c r="AE112" s="222"/>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row>
    <row r="113" spans="1:61" ht="15" customHeight="1" x14ac:dyDescent="0.25">
      <c r="A113" s="36"/>
      <c r="B113" s="203"/>
      <c r="C113" s="204"/>
      <c r="D113" s="205"/>
      <c r="E113" s="172"/>
      <c r="F113" s="167"/>
      <c r="G113" s="167"/>
      <c r="H113" s="167"/>
      <c r="I113" s="167"/>
      <c r="J113" s="92" t="e">
        <f>IF(AND('Mapa final'!#REF!="Media",'Mapa final'!#REF!="Leve"),CONCATENATE("R19C",'Mapa final'!#REF!),"")</f>
        <v>#REF!</v>
      </c>
      <c r="K113" s="114" t="e">
        <f>IF(AND('Mapa final'!#REF!="Media",'Mapa final'!#REF!="Leve"),CONCATENATE("R19C",'Mapa final'!#REF!),"")</f>
        <v>#REF!</v>
      </c>
      <c r="L113" s="93" t="e">
        <f>IF(AND('Mapa final'!#REF!="Media",'Mapa final'!#REF!="Leve"),CONCATENATE("R19C",'Mapa final'!#REF!),"")</f>
        <v>#REF!</v>
      </c>
      <c r="M113" s="92" t="e">
        <f>IF(AND('Mapa final'!#REF!="Media",'Mapa final'!#REF!="Menor"),CONCATENATE("R19C",'Mapa final'!#REF!),"")</f>
        <v>#REF!</v>
      </c>
      <c r="N113" s="114" t="e">
        <f>IF(AND('Mapa final'!#REF!="Media",'Mapa final'!#REF!="Menor"),CONCATENATE("R19C",'Mapa final'!#REF!),"")</f>
        <v>#REF!</v>
      </c>
      <c r="O113" s="93" t="e">
        <f>IF(AND('Mapa final'!#REF!="Media",'Mapa final'!#REF!="Menor"),CONCATENATE("R19C",'Mapa final'!#REF!),"")</f>
        <v>#REF!</v>
      </c>
      <c r="P113" s="92" t="e">
        <f>IF(AND('Mapa final'!#REF!="Media",'Mapa final'!#REF!="Moderado"),CONCATENATE("R19C",'Mapa final'!#REF!),"")</f>
        <v>#REF!</v>
      </c>
      <c r="Q113" s="114" t="e">
        <f>IF(AND('Mapa final'!#REF!="Media",'Mapa final'!#REF!="Moderado"),CONCATENATE("R19C",'Mapa final'!#REF!),"")</f>
        <v>#REF!</v>
      </c>
      <c r="R113" s="93" t="e">
        <f>IF(AND('Mapa final'!#REF!="Media",'Mapa final'!#REF!="Moderado"),CONCATENATE("R19C",'Mapa final'!#REF!),"")</f>
        <v>#REF!</v>
      </c>
      <c r="S113" s="119" t="e">
        <f>IF(AND('Mapa final'!#REF!="Media",'Mapa final'!#REF!="Mayor"),CONCATENATE("R19C",'Mapa final'!#REF!),"")</f>
        <v>#REF!</v>
      </c>
      <c r="T113" s="120" t="e">
        <f>IF(AND('Mapa final'!#REF!="Media",'Mapa final'!#REF!="Mayor"),CONCATENATE("R19C",'Mapa final'!#REF!),"")</f>
        <v>#REF!</v>
      </c>
      <c r="U113" s="121" t="e">
        <f>IF(AND('Mapa final'!#REF!="Media",'Mapa final'!#REF!="Mayor"),CONCATENATE("R19C",'Mapa final'!#REF!),"")</f>
        <v>#REF!</v>
      </c>
      <c r="V113" s="87" t="e">
        <f>IF(AND('Mapa final'!#REF!="Media",'Mapa final'!#REF!="Catastrófico"),CONCATENATE("R19C",'Mapa final'!#REF!),"")</f>
        <v>#REF!</v>
      </c>
      <c r="W113" s="113" t="e">
        <f>IF(AND('Mapa final'!#REF!="Media",'Mapa final'!#REF!="Catastrófico"),CONCATENATE("R19C",'Mapa final'!#REF!),"")</f>
        <v>#REF!</v>
      </c>
      <c r="X113" s="88" t="e">
        <f>IF(AND('Mapa final'!#REF!="Media",'Mapa final'!#REF!="Catastrófico"),CONCATENATE("R19C",'Mapa final'!#REF!),"")</f>
        <v>#REF!</v>
      </c>
      <c r="Y113" s="36"/>
      <c r="Z113" s="220"/>
      <c r="AA113" s="221"/>
      <c r="AB113" s="221"/>
      <c r="AC113" s="221"/>
      <c r="AD113" s="221"/>
      <c r="AE113" s="222"/>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row>
    <row r="114" spans="1:61" ht="15" customHeight="1" x14ac:dyDescent="0.25">
      <c r="A114" s="36"/>
      <c r="B114" s="203"/>
      <c r="C114" s="204"/>
      <c r="D114" s="205"/>
      <c r="E114" s="172"/>
      <c r="F114" s="167"/>
      <c r="G114" s="167"/>
      <c r="H114" s="167"/>
      <c r="I114" s="167"/>
      <c r="J114" s="92" t="e">
        <f>IF(AND('Mapa final'!#REF!="Media",'Mapa final'!#REF!="Leve"),CONCATENATE("R20",'Mapa final'!#REF!),"")</f>
        <v>#REF!</v>
      </c>
      <c r="K114" s="114" t="e">
        <f>IF(AND('Mapa final'!#REF!="Media",'Mapa final'!#REF!="Leve"),CONCATENATE("R20C",'Mapa final'!#REF!),"")</f>
        <v>#REF!</v>
      </c>
      <c r="L114" s="93" t="e">
        <f>IF(AND('Mapa final'!#REF!="Media",'Mapa final'!#REF!="Leve"),CONCATENATE("R20C",'Mapa final'!#REF!),"")</f>
        <v>#REF!</v>
      </c>
      <c r="M114" s="92" t="e">
        <f>IF(AND('Mapa final'!#REF!="Media",'Mapa final'!#REF!="Menor"),CONCATENATE("R20",'Mapa final'!#REF!),"")</f>
        <v>#REF!</v>
      </c>
      <c r="N114" s="114" t="e">
        <f>IF(AND('Mapa final'!#REF!="Media",'Mapa final'!#REF!="Menor"),CONCATENATE("R20C",'Mapa final'!#REF!),"")</f>
        <v>#REF!</v>
      </c>
      <c r="O114" s="93" t="e">
        <f>IF(AND('Mapa final'!#REF!="Media",'Mapa final'!#REF!="Menor"),CONCATENATE("R20C",'Mapa final'!#REF!),"")</f>
        <v>#REF!</v>
      </c>
      <c r="P114" s="92" t="e">
        <f>IF(AND('Mapa final'!#REF!="Media",'Mapa final'!#REF!="Moderado"),CONCATENATE("R20",'Mapa final'!#REF!),"")</f>
        <v>#REF!</v>
      </c>
      <c r="Q114" s="114" t="e">
        <f>IF(AND('Mapa final'!#REF!="Media",'Mapa final'!#REF!="Moderado"),CONCATENATE("R20C",'Mapa final'!#REF!),"")</f>
        <v>#REF!</v>
      </c>
      <c r="R114" s="93" t="e">
        <f>IF(AND('Mapa final'!#REF!="Media",'Mapa final'!#REF!="Moderado"),CONCATENATE("R20C",'Mapa final'!#REF!),"")</f>
        <v>#REF!</v>
      </c>
      <c r="S114" s="119" t="e">
        <f>IF(AND('Mapa final'!#REF!="Media",'Mapa final'!#REF!="Mayor"),CONCATENATE("R20",'Mapa final'!#REF!),"")</f>
        <v>#REF!</v>
      </c>
      <c r="T114" s="120" t="e">
        <f>IF(AND('Mapa final'!#REF!="Media",'Mapa final'!#REF!="Mayor"),CONCATENATE("R20C",'Mapa final'!#REF!),"")</f>
        <v>#REF!</v>
      </c>
      <c r="U114" s="121" t="e">
        <f>IF(AND('Mapa final'!#REF!="Media",'Mapa final'!#REF!="Mayor"),CONCATENATE("R20C",'Mapa final'!#REF!),"")</f>
        <v>#REF!</v>
      </c>
      <c r="V114" s="87" t="e">
        <f>IF(AND('Mapa final'!#REF!="Media",'Mapa final'!#REF!="Catastrófico"),CONCATENATE("R20",'Mapa final'!#REF!),"")</f>
        <v>#REF!</v>
      </c>
      <c r="W114" s="113" t="e">
        <f>IF(AND('Mapa final'!#REF!="Media",'Mapa final'!#REF!="Catastrófico"),CONCATENATE("R20C",'Mapa final'!#REF!),"")</f>
        <v>#REF!</v>
      </c>
      <c r="X114" s="88" t="e">
        <f>IF(AND('Mapa final'!#REF!="Media",'Mapa final'!#REF!="Catastrófico"),CONCATENATE("R20C",'Mapa final'!#REF!),"")</f>
        <v>#REF!</v>
      </c>
      <c r="Y114" s="36"/>
      <c r="Z114" s="220"/>
      <c r="AA114" s="221"/>
      <c r="AB114" s="221"/>
      <c r="AC114" s="221"/>
      <c r="AD114" s="221"/>
      <c r="AE114" s="222"/>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row>
    <row r="115" spans="1:61" ht="15" customHeight="1" x14ac:dyDescent="0.25">
      <c r="A115" s="36"/>
      <c r="B115" s="203"/>
      <c r="C115" s="204"/>
      <c r="D115" s="205"/>
      <c r="E115" s="172"/>
      <c r="F115" s="167"/>
      <c r="G115" s="167"/>
      <c r="H115" s="167"/>
      <c r="I115" s="167"/>
      <c r="J115" s="92" t="e">
        <f>IF(AND('Mapa final'!#REF!="Media",'Mapa final'!#REF!="Leve"),CONCATENATE("R21C",'Mapa final'!#REF!),"")</f>
        <v>#REF!</v>
      </c>
      <c r="K115" s="114" t="e">
        <f>IF(AND('Mapa final'!#REF!="Media",'Mapa final'!#REF!="Leve"),CONCATENATE("R21C",'Mapa final'!#REF!),"")</f>
        <v>#REF!</v>
      </c>
      <c r="L115" s="93" t="e">
        <f>IF(AND('Mapa final'!#REF!="Media",'Mapa final'!#REF!="Leve"),CONCATENATE("R21C",'Mapa final'!#REF!),"")</f>
        <v>#REF!</v>
      </c>
      <c r="M115" s="92" t="e">
        <f>IF(AND('Mapa final'!#REF!="Media",'Mapa final'!#REF!="Menor"),CONCATENATE("R21C",'Mapa final'!#REF!),"")</f>
        <v>#REF!</v>
      </c>
      <c r="N115" s="114" t="e">
        <f>IF(AND('Mapa final'!#REF!="Media",'Mapa final'!#REF!="Menor"),CONCATENATE("R21C",'Mapa final'!#REF!),"")</f>
        <v>#REF!</v>
      </c>
      <c r="O115" s="93" t="e">
        <f>IF(AND('Mapa final'!#REF!="Media",'Mapa final'!#REF!="Menor"),CONCATENATE("R21C",'Mapa final'!#REF!),"")</f>
        <v>#REF!</v>
      </c>
      <c r="P115" s="92" t="e">
        <f>IF(AND('Mapa final'!#REF!="Media",'Mapa final'!#REF!="Moderado"),CONCATENATE("R21C",'Mapa final'!#REF!),"")</f>
        <v>#REF!</v>
      </c>
      <c r="Q115" s="114" t="e">
        <f>IF(AND('Mapa final'!#REF!="Media",'Mapa final'!#REF!="Moderado"),CONCATENATE("R21C",'Mapa final'!#REF!),"")</f>
        <v>#REF!</v>
      </c>
      <c r="R115" s="93" t="e">
        <f>IF(AND('Mapa final'!#REF!="Media",'Mapa final'!#REF!="Moderado"),CONCATENATE("R21C",'Mapa final'!#REF!),"")</f>
        <v>#REF!</v>
      </c>
      <c r="S115" s="119" t="e">
        <f>IF(AND('Mapa final'!#REF!="Media",'Mapa final'!#REF!="Mayor"),CONCATENATE("R21C",'Mapa final'!#REF!),"")</f>
        <v>#REF!</v>
      </c>
      <c r="T115" s="120" t="e">
        <f>IF(AND('Mapa final'!#REF!="Media",'Mapa final'!#REF!="Mayor"),CONCATENATE("R21C",'Mapa final'!#REF!),"")</f>
        <v>#REF!</v>
      </c>
      <c r="U115" s="121" t="e">
        <f>IF(AND('Mapa final'!#REF!="Media",'Mapa final'!#REF!="Mayor"),CONCATENATE("R21C",'Mapa final'!#REF!),"")</f>
        <v>#REF!</v>
      </c>
      <c r="V115" s="87" t="e">
        <f>IF(AND('Mapa final'!#REF!="Media",'Mapa final'!#REF!="Catastrófico"),CONCATENATE("R21C",'Mapa final'!#REF!),"")</f>
        <v>#REF!</v>
      </c>
      <c r="W115" s="113" t="e">
        <f>IF(AND('Mapa final'!#REF!="Media",'Mapa final'!#REF!="Catastrófico"),CONCATENATE("R21C",'Mapa final'!#REF!),"")</f>
        <v>#REF!</v>
      </c>
      <c r="X115" s="88" t="e">
        <f>IF(AND('Mapa final'!#REF!="Media",'Mapa final'!#REF!="Catastrófico"),CONCATENATE("R21C",'Mapa final'!#REF!),"")</f>
        <v>#REF!</v>
      </c>
      <c r="Y115" s="36"/>
      <c r="Z115" s="220"/>
      <c r="AA115" s="221"/>
      <c r="AB115" s="221"/>
      <c r="AC115" s="221"/>
      <c r="AD115" s="221"/>
      <c r="AE115" s="222"/>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row>
    <row r="116" spans="1:61" ht="15" customHeight="1" x14ac:dyDescent="0.25">
      <c r="A116" s="36"/>
      <c r="B116" s="203"/>
      <c r="C116" s="204"/>
      <c r="D116" s="205"/>
      <c r="E116" s="172"/>
      <c r="F116" s="167"/>
      <c r="G116" s="167"/>
      <c r="H116" s="167"/>
      <c r="I116" s="167"/>
      <c r="J116" s="92" t="e">
        <f>IF(AND('Mapa final'!#REF!="Media",'Mapa final'!#REF!="Leve"),CONCATENATE("R22C",'Mapa final'!#REF!),"")</f>
        <v>#REF!</v>
      </c>
      <c r="K116" s="114" t="e">
        <f>IF(AND('Mapa final'!#REF!="Media",'Mapa final'!#REF!="Leve"),CONCATENATE("R22C",'Mapa final'!#REF!),"")</f>
        <v>#REF!</v>
      </c>
      <c r="L116" s="93" t="e">
        <f>IF(AND('Mapa final'!#REF!="Media",'Mapa final'!#REF!="Leve"),CONCATENATE("R2C",'Mapa final'!#REF!),"")</f>
        <v>#REF!</v>
      </c>
      <c r="M116" s="92" t="e">
        <f>IF(AND('Mapa final'!#REF!="Media",'Mapa final'!#REF!="Menor"),CONCATENATE("R22C",'Mapa final'!#REF!),"")</f>
        <v>#REF!</v>
      </c>
      <c r="N116" s="114" t="e">
        <f>IF(AND('Mapa final'!#REF!="Media",'Mapa final'!#REF!="Menor"),CONCATENATE("R22C",'Mapa final'!#REF!),"")</f>
        <v>#REF!</v>
      </c>
      <c r="O116" s="93" t="e">
        <f>IF(AND('Mapa final'!#REF!="Media",'Mapa final'!#REF!="Menor"),CONCATENATE("R2C",'Mapa final'!#REF!),"")</f>
        <v>#REF!</v>
      </c>
      <c r="P116" s="92" t="e">
        <f>IF(AND('Mapa final'!#REF!="Media",'Mapa final'!#REF!="Moderado"),CONCATENATE("R22C",'Mapa final'!#REF!),"")</f>
        <v>#REF!</v>
      </c>
      <c r="Q116" s="114" t="e">
        <f>IF(AND('Mapa final'!#REF!="Media",'Mapa final'!#REF!="Moderado"),CONCATENATE("R22C",'Mapa final'!#REF!),"")</f>
        <v>#REF!</v>
      </c>
      <c r="R116" s="93" t="e">
        <f>IF(AND('Mapa final'!#REF!="Media",'Mapa final'!#REF!="Moderado"),CONCATENATE("R2C",'Mapa final'!#REF!),"")</f>
        <v>#REF!</v>
      </c>
      <c r="S116" s="119" t="e">
        <f>IF(AND('Mapa final'!#REF!="Media",'Mapa final'!#REF!="Mayor"),CONCATENATE("R22C",'Mapa final'!#REF!),"")</f>
        <v>#REF!</v>
      </c>
      <c r="T116" s="120" t="e">
        <f>IF(AND('Mapa final'!#REF!="Media",'Mapa final'!#REF!="Mayor"),CONCATENATE("R22C",'Mapa final'!#REF!),"")</f>
        <v>#REF!</v>
      </c>
      <c r="U116" s="121" t="e">
        <f>IF(AND('Mapa final'!#REF!="Media",'Mapa final'!#REF!="Mayor"),CONCATENATE("R2C",'Mapa final'!#REF!),"")</f>
        <v>#REF!</v>
      </c>
      <c r="V116" s="87" t="e">
        <f>IF(AND('Mapa final'!#REF!="Media",'Mapa final'!#REF!="Catastrófico"),CONCATENATE("R22C",'Mapa final'!#REF!),"")</f>
        <v>#REF!</v>
      </c>
      <c r="W116" s="113" t="e">
        <f>IF(AND('Mapa final'!#REF!="Media",'Mapa final'!#REF!="Catastrófico"),CONCATENATE("R22C",'Mapa final'!#REF!),"")</f>
        <v>#REF!</v>
      </c>
      <c r="X116" s="88" t="e">
        <f>IF(AND('Mapa final'!#REF!="Media",'Mapa final'!#REF!="Catastrófico"),CONCATENATE("R2C",'Mapa final'!#REF!),"")</f>
        <v>#REF!</v>
      </c>
      <c r="Y116" s="36"/>
      <c r="Z116" s="220"/>
      <c r="AA116" s="221"/>
      <c r="AB116" s="221"/>
      <c r="AC116" s="221"/>
      <c r="AD116" s="221"/>
      <c r="AE116" s="222"/>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row>
    <row r="117" spans="1:61" ht="15" customHeight="1" x14ac:dyDescent="0.25">
      <c r="A117" s="36"/>
      <c r="B117" s="203"/>
      <c r="C117" s="204"/>
      <c r="D117" s="205"/>
      <c r="E117" s="172"/>
      <c r="F117" s="167"/>
      <c r="G117" s="167"/>
      <c r="H117" s="167"/>
      <c r="I117" s="167"/>
      <c r="J117" s="92" t="e">
        <f>IF(AND('Mapa final'!#REF!="Media",'Mapa final'!#REF!="Leve"),CONCATENATE("R23C",'Mapa final'!#REF!),"")</f>
        <v>#REF!</v>
      </c>
      <c r="K117" s="114" t="e">
        <f>IF(AND('Mapa final'!#REF!="Media",'Mapa final'!#REF!="Leve"),CONCATENATE("R23C",'Mapa final'!#REF!),"")</f>
        <v>#REF!</v>
      </c>
      <c r="L117" s="93" t="e">
        <f>IF(AND('Mapa final'!#REF!="Media",'Mapa final'!#REF!="Leve"),CONCATENATE("R23C",'Mapa final'!#REF!),"")</f>
        <v>#REF!</v>
      </c>
      <c r="M117" s="92" t="e">
        <f>IF(AND('Mapa final'!#REF!="Media",'Mapa final'!#REF!="Menor"),CONCATENATE("R23C",'Mapa final'!#REF!),"")</f>
        <v>#REF!</v>
      </c>
      <c r="N117" s="114" t="e">
        <f>IF(AND('Mapa final'!#REF!="Media",'Mapa final'!#REF!="Menor"),CONCATENATE("R23C",'Mapa final'!#REF!),"")</f>
        <v>#REF!</v>
      </c>
      <c r="O117" s="93" t="e">
        <f>IF(AND('Mapa final'!#REF!="Media",'Mapa final'!#REF!="Menor"),CONCATENATE("R23C",'Mapa final'!#REF!),"")</f>
        <v>#REF!</v>
      </c>
      <c r="P117" s="92" t="e">
        <f>IF(AND('Mapa final'!#REF!="Media",'Mapa final'!#REF!="Moderado"),CONCATENATE("R23C",'Mapa final'!#REF!),"")</f>
        <v>#REF!</v>
      </c>
      <c r="Q117" s="114" t="e">
        <f>IF(AND('Mapa final'!#REF!="Media",'Mapa final'!#REF!="Moderado"),CONCATENATE("R23C",'Mapa final'!#REF!),"")</f>
        <v>#REF!</v>
      </c>
      <c r="R117" s="93" t="e">
        <f>IF(AND('Mapa final'!#REF!="Media",'Mapa final'!#REF!="Moderado"),CONCATENATE("R23C",'Mapa final'!#REF!),"")</f>
        <v>#REF!</v>
      </c>
      <c r="S117" s="119" t="e">
        <f>IF(AND('Mapa final'!#REF!="Media",'Mapa final'!#REF!="Mayor"),CONCATENATE("R23C",'Mapa final'!#REF!),"")</f>
        <v>#REF!</v>
      </c>
      <c r="T117" s="120" t="e">
        <f>IF(AND('Mapa final'!#REF!="Media",'Mapa final'!#REF!="Mayor"),CONCATENATE("R23C",'Mapa final'!#REF!),"")</f>
        <v>#REF!</v>
      </c>
      <c r="U117" s="121" t="e">
        <f>IF(AND('Mapa final'!#REF!="Media",'Mapa final'!#REF!="Mayor"),CONCATENATE("R23C",'Mapa final'!#REF!),"")</f>
        <v>#REF!</v>
      </c>
      <c r="V117" s="87" t="e">
        <f>IF(AND('Mapa final'!#REF!="Media",'Mapa final'!#REF!="Catastrófico"),CONCATENATE("R23C",'Mapa final'!#REF!),"")</f>
        <v>#REF!</v>
      </c>
      <c r="W117" s="113" t="e">
        <f>IF(AND('Mapa final'!#REF!="Media",'Mapa final'!#REF!="Catastrófico"),CONCATENATE("R23C",'Mapa final'!#REF!),"")</f>
        <v>#REF!</v>
      </c>
      <c r="X117" s="88" t="e">
        <f>IF(AND('Mapa final'!#REF!="Media",'Mapa final'!#REF!="Catastrófico"),CONCATENATE("R23C",'Mapa final'!#REF!),"")</f>
        <v>#REF!</v>
      </c>
      <c r="Y117" s="36"/>
      <c r="Z117" s="220"/>
      <c r="AA117" s="221"/>
      <c r="AB117" s="221"/>
      <c r="AC117" s="221"/>
      <c r="AD117" s="221"/>
      <c r="AE117" s="222"/>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row>
    <row r="118" spans="1:61" ht="15" customHeight="1" x14ac:dyDescent="0.25">
      <c r="A118" s="36"/>
      <c r="B118" s="203"/>
      <c r="C118" s="204"/>
      <c r="D118" s="205"/>
      <c r="E118" s="172"/>
      <c r="F118" s="167"/>
      <c r="G118" s="167"/>
      <c r="H118" s="167"/>
      <c r="I118" s="167"/>
      <c r="J118" s="92" t="e">
        <f>IF(AND('Mapa final'!#REF!="Media",'Mapa final'!#REF!="Leve"),CONCATENATE("R24C",'Mapa final'!#REF!),"")</f>
        <v>#REF!</v>
      </c>
      <c r="K118" s="114" t="e">
        <f>IF(AND('Mapa final'!#REF!="Media",'Mapa final'!#REF!="Leve"),CONCATENATE("R24C",'Mapa final'!#REF!),"")</f>
        <v>#REF!</v>
      </c>
      <c r="L118" s="93" t="e">
        <f>IF(AND('Mapa final'!#REF!="Media",'Mapa final'!#REF!="Leve"),CONCATENATE("R24C",'Mapa final'!#REF!),"")</f>
        <v>#REF!</v>
      </c>
      <c r="M118" s="92" t="e">
        <f>IF(AND('Mapa final'!#REF!="Media",'Mapa final'!#REF!="Menor"),CONCATENATE("R24C",'Mapa final'!#REF!),"")</f>
        <v>#REF!</v>
      </c>
      <c r="N118" s="114" t="e">
        <f>IF(AND('Mapa final'!#REF!="Media",'Mapa final'!#REF!="Menor"),CONCATENATE("R24C",'Mapa final'!#REF!),"")</f>
        <v>#REF!</v>
      </c>
      <c r="O118" s="93" t="e">
        <f>IF(AND('Mapa final'!#REF!="Media",'Mapa final'!#REF!="Menor"),CONCATENATE("R24C",'Mapa final'!#REF!),"")</f>
        <v>#REF!</v>
      </c>
      <c r="P118" s="92" t="e">
        <f>IF(AND('Mapa final'!#REF!="Media",'Mapa final'!#REF!="Moderado"),CONCATENATE("R24C",'Mapa final'!#REF!),"")</f>
        <v>#REF!</v>
      </c>
      <c r="Q118" s="114" t="e">
        <f>IF(AND('Mapa final'!#REF!="Media",'Mapa final'!#REF!="Moderado"),CONCATENATE("R24C",'Mapa final'!#REF!),"")</f>
        <v>#REF!</v>
      </c>
      <c r="R118" s="93" t="e">
        <f>IF(AND('Mapa final'!#REF!="Media",'Mapa final'!#REF!="Moderado"),CONCATENATE("R24C",'Mapa final'!#REF!),"")</f>
        <v>#REF!</v>
      </c>
      <c r="S118" s="119" t="e">
        <f>IF(AND('Mapa final'!#REF!="Media",'Mapa final'!#REF!="Mayor"),CONCATENATE("R24C",'Mapa final'!#REF!),"")</f>
        <v>#REF!</v>
      </c>
      <c r="T118" s="120" t="e">
        <f>IF(AND('Mapa final'!#REF!="Media",'Mapa final'!#REF!="Mayor"),CONCATENATE("R24C",'Mapa final'!#REF!),"")</f>
        <v>#REF!</v>
      </c>
      <c r="U118" s="121" t="e">
        <f>IF(AND('Mapa final'!#REF!="Media",'Mapa final'!#REF!="Mayor"),CONCATENATE("R24C",'Mapa final'!#REF!),"")</f>
        <v>#REF!</v>
      </c>
      <c r="V118" s="87" t="e">
        <f>IF(AND('Mapa final'!#REF!="Media",'Mapa final'!#REF!="Catastrófico"),CONCATENATE("R24C",'Mapa final'!#REF!),"")</f>
        <v>#REF!</v>
      </c>
      <c r="W118" s="113" t="e">
        <f>IF(AND('Mapa final'!#REF!="Media",'Mapa final'!#REF!="Catastrófico"),CONCATENATE("R24C",'Mapa final'!#REF!),"")</f>
        <v>#REF!</v>
      </c>
      <c r="X118" s="88" t="e">
        <f>IF(AND('Mapa final'!#REF!="Media",'Mapa final'!#REF!="Catastrófico"),CONCATENATE("R24C",'Mapa final'!#REF!),"")</f>
        <v>#REF!</v>
      </c>
      <c r="Y118" s="36"/>
      <c r="Z118" s="220"/>
      <c r="AA118" s="221"/>
      <c r="AB118" s="221"/>
      <c r="AC118" s="221"/>
      <c r="AD118" s="221"/>
      <c r="AE118" s="222"/>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row>
    <row r="119" spans="1:61" ht="15" customHeight="1" x14ac:dyDescent="0.25">
      <c r="A119" s="36"/>
      <c r="B119" s="203"/>
      <c r="C119" s="204"/>
      <c r="D119" s="205"/>
      <c r="E119" s="172"/>
      <c r="F119" s="167"/>
      <c r="G119" s="167"/>
      <c r="H119" s="167"/>
      <c r="I119" s="167"/>
      <c r="J119" s="92" t="e">
        <f>IF(AND('Mapa final'!#REF!="Media",'Mapa final'!#REF!="Leve"),CONCATENATE("R25C",'Mapa final'!#REF!),"")</f>
        <v>#REF!</v>
      </c>
      <c r="K119" s="114" t="e">
        <f>IF(AND('Mapa final'!#REF!="Media",'Mapa final'!#REF!="Leve"),CONCATENATE("R25C",'Mapa final'!#REF!),"")</f>
        <v>#REF!</v>
      </c>
      <c r="L119" s="93" t="e">
        <f>IF(AND('Mapa final'!#REF!="Media",'Mapa final'!#REF!="Leve"),CONCATENATE("R25C",'Mapa final'!#REF!),"")</f>
        <v>#REF!</v>
      </c>
      <c r="M119" s="92" t="e">
        <f>IF(AND('Mapa final'!#REF!="Media",'Mapa final'!#REF!="Menor"),CONCATENATE("R25C",'Mapa final'!#REF!),"")</f>
        <v>#REF!</v>
      </c>
      <c r="N119" s="114" t="e">
        <f>IF(AND('Mapa final'!#REF!="Media",'Mapa final'!#REF!="Menor"),CONCATENATE("R25C",'Mapa final'!#REF!),"")</f>
        <v>#REF!</v>
      </c>
      <c r="O119" s="93" t="e">
        <f>IF(AND('Mapa final'!#REF!="Media",'Mapa final'!#REF!="Menor"),CONCATENATE("R25C",'Mapa final'!#REF!),"")</f>
        <v>#REF!</v>
      </c>
      <c r="P119" s="92" t="e">
        <f>IF(AND('Mapa final'!#REF!="Media",'Mapa final'!#REF!="Moderado"),CONCATENATE("R25C",'Mapa final'!#REF!),"")</f>
        <v>#REF!</v>
      </c>
      <c r="Q119" s="114" t="e">
        <f>IF(AND('Mapa final'!#REF!="Media",'Mapa final'!#REF!="Moderado"),CONCATENATE("R25C",'Mapa final'!#REF!),"")</f>
        <v>#REF!</v>
      </c>
      <c r="R119" s="93" t="e">
        <f>IF(AND('Mapa final'!#REF!="Media",'Mapa final'!#REF!="Moderado"),CONCATENATE("R25C",'Mapa final'!#REF!),"")</f>
        <v>#REF!</v>
      </c>
      <c r="S119" s="119" t="e">
        <f>IF(AND('Mapa final'!#REF!="Media",'Mapa final'!#REF!="Mayor"),CONCATENATE("R25C",'Mapa final'!#REF!),"")</f>
        <v>#REF!</v>
      </c>
      <c r="T119" s="120" t="e">
        <f>IF(AND('Mapa final'!#REF!="Media",'Mapa final'!#REF!="Mayor"),CONCATENATE("R25C",'Mapa final'!#REF!),"")</f>
        <v>#REF!</v>
      </c>
      <c r="U119" s="121" t="e">
        <f>IF(AND('Mapa final'!#REF!="Media",'Mapa final'!#REF!="Mayor"),CONCATENATE("R25C",'Mapa final'!#REF!),"")</f>
        <v>#REF!</v>
      </c>
      <c r="V119" s="87" t="e">
        <f>IF(AND('Mapa final'!#REF!="Media",'Mapa final'!#REF!="Catastrófico"),CONCATENATE("R25C",'Mapa final'!#REF!),"")</f>
        <v>#REF!</v>
      </c>
      <c r="W119" s="113" t="e">
        <f>IF(AND('Mapa final'!#REF!="Media",'Mapa final'!#REF!="Catastrófico"),CONCATENATE("R25C",'Mapa final'!#REF!),"")</f>
        <v>#REF!</v>
      </c>
      <c r="X119" s="88" t="e">
        <f>IF(AND('Mapa final'!#REF!="Media",'Mapa final'!#REF!="Catastrófico"),CONCATENATE("R25C",'Mapa final'!#REF!),"")</f>
        <v>#REF!</v>
      </c>
      <c r="Y119" s="36"/>
      <c r="Z119" s="220"/>
      <c r="AA119" s="221"/>
      <c r="AB119" s="221"/>
      <c r="AC119" s="221"/>
      <c r="AD119" s="221"/>
      <c r="AE119" s="222"/>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row>
    <row r="120" spans="1:61" ht="15" customHeight="1" x14ac:dyDescent="0.25">
      <c r="A120" s="36"/>
      <c r="B120" s="203"/>
      <c r="C120" s="204"/>
      <c r="D120" s="205"/>
      <c r="E120" s="172"/>
      <c r="F120" s="167"/>
      <c r="G120" s="167"/>
      <c r="H120" s="167"/>
      <c r="I120" s="167"/>
      <c r="J120" s="92" t="e">
        <f>IF(AND('Mapa final'!#REF!="Media",'Mapa final'!#REF!="Leve"),CONCATENATE("R26C",'Mapa final'!#REF!),"")</f>
        <v>#REF!</v>
      </c>
      <c r="K120" s="114" t="e">
        <f>IF(AND('Mapa final'!#REF!="Media",'Mapa final'!#REF!="Leve"),CONCATENATE("R26C",'Mapa final'!#REF!),"")</f>
        <v>#REF!</v>
      </c>
      <c r="L120" s="93" t="e">
        <f>IF(AND('Mapa final'!#REF!="Media",'Mapa final'!#REF!="Leve"),CONCATENATE("R26C",'Mapa final'!#REF!),"")</f>
        <v>#REF!</v>
      </c>
      <c r="M120" s="92" t="e">
        <f>IF(AND('Mapa final'!#REF!="Media",'Mapa final'!#REF!="Menor"),CONCATENATE("R26C",'Mapa final'!#REF!),"")</f>
        <v>#REF!</v>
      </c>
      <c r="N120" s="114" t="e">
        <f>IF(AND('Mapa final'!#REF!="Media",'Mapa final'!#REF!="Menor"),CONCATENATE("R26C",'Mapa final'!#REF!),"")</f>
        <v>#REF!</v>
      </c>
      <c r="O120" s="93" t="e">
        <f>IF(AND('Mapa final'!#REF!="Media",'Mapa final'!#REF!="Menor"),CONCATENATE("R26C",'Mapa final'!#REF!),"")</f>
        <v>#REF!</v>
      </c>
      <c r="P120" s="92" t="e">
        <f>IF(AND('Mapa final'!#REF!="Media",'Mapa final'!#REF!="Moderado"),CONCATENATE("R26C",'Mapa final'!#REF!),"")</f>
        <v>#REF!</v>
      </c>
      <c r="Q120" s="114" t="e">
        <f>IF(AND('Mapa final'!#REF!="Media",'Mapa final'!#REF!="Moderado"),CONCATENATE("R26C",'Mapa final'!#REF!),"")</f>
        <v>#REF!</v>
      </c>
      <c r="R120" s="93" t="e">
        <f>IF(AND('Mapa final'!#REF!="Media",'Mapa final'!#REF!="Moderado"),CONCATENATE("R26C",'Mapa final'!#REF!),"")</f>
        <v>#REF!</v>
      </c>
      <c r="S120" s="119" t="e">
        <f>IF(AND('Mapa final'!#REF!="Media",'Mapa final'!#REF!="Mayor"),CONCATENATE("R26C",'Mapa final'!#REF!),"")</f>
        <v>#REF!</v>
      </c>
      <c r="T120" s="120" t="e">
        <f>IF(AND('Mapa final'!#REF!="Media",'Mapa final'!#REF!="Mayor"),CONCATENATE("R26C",'Mapa final'!#REF!),"")</f>
        <v>#REF!</v>
      </c>
      <c r="U120" s="121" t="e">
        <f>IF(AND('Mapa final'!#REF!="Media",'Mapa final'!#REF!="Mayor"),CONCATENATE("R26C",'Mapa final'!#REF!),"")</f>
        <v>#REF!</v>
      </c>
      <c r="V120" s="87" t="e">
        <f>IF(AND('Mapa final'!#REF!="Media",'Mapa final'!#REF!="Catastrófico"),CONCATENATE("R26C",'Mapa final'!#REF!),"")</f>
        <v>#REF!</v>
      </c>
      <c r="W120" s="113" t="e">
        <f>IF(AND('Mapa final'!#REF!="Media",'Mapa final'!#REF!="Catastrófico"),CONCATENATE("R26C",'Mapa final'!#REF!),"")</f>
        <v>#REF!</v>
      </c>
      <c r="X120" s="88" t="e">
        <f>IF(AND('Mapa final'!#REF!="Media",'Mapa final'!#REF!="Catastrófico"),CONCATENATE("R26C",'Mapa final'!#REF!),"")</f>
        <v>#REF!</v>
      </c>
      <c r="Y120" s="36"/>
      <c r="Z120" s="220"/>
      <c r="AA120" s="221"/>
      <c r="AB120" s="221"/>
      <c r="AC120" s="221"/>
      <c r="AD120" s="221"/>
      <c r="AE120" s="222"/>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row>
    <row r="121" spans="1:61" ht="15" customHeight="1" x14ac:dyDescent="0.25">
      <c r="A121" s="36"/>
      <c r="B121" s="203"/>
      <c r="C121" s="204"/>
      <c r="D121" s="205"/>
      <c r="E121" s="172"/>
      <c r="F121" s="167"/>
      <c r="G121" s="167"/>
      <c r="H121" s="167"/>
      <c r="I121" s="167"/>
      <c r="J121" s="92" t="e">
        <f>IF(AND('Mapa final'!#REF!="Media",'Mapa final'!#REF!="Leve"),CONCATENATE("R27C",'Mapa final'!#REF!),"")</f>
        <v>#REF!</v>
      </c>
      <c r="K121" s="114" t="e">
        <f>IF(AND('Mapa final'!#REF!="Media",'Mapa final'!#REF!="Leve"),CONCATENATE("R27C",'Mapa final'!#REF!),"")</f>
        <v>#REF!</v>
      </c>
      <c r="L121" s="93" t="e">
        <f>IF(AND('Mapa final'!#REF!="Media",'Mapa final'!#REF!="Leve"),CONCATENATE("R27C",'Mapa final'!#REF!),"")</f>
        <v>#REF!</v>
      </c>
      <c r="M121" s="92" t="e">
        <f>IF(AND('Mapa final'!#REF!="Media",'Mapa final'!#REF!="Menor"),CONCATENATE("R27C",'Mapa final'!#REF!),"")</f>
        <v>#REF!</v>
      </c>
      <c r="N121" s="114" t="e">
        <f>IF(AND('Mapa final'!#REF!="Media",'Mapa final'!#REF!="Menor"),CONCATENATE("R27C",'Mapa final'!#REF!),"")</f>
        <v>#REF!</v>
      </c>
      <c r="O121" s="93" t="e">
        <f>IF(AND('Mapa final'!#REF!="Media",'Mapa final'!#REF!="Menor"),CONCATENATE("R27C",'Mapa final'!#REF!),"")</f>
        <v>#REF!</v>
      </c>
      <c r="P121" s="92" t="e">
        <f>IF(AND('Mapa final'!#REF!="Media",'Mapa final'!#REF!="Moderado"),CONCATENATE("R27C",'Mapa final'!#REF!),"")</f>
        <v>#REF!</v>
      </c>
      <c r="Q121" s="114" t="e">
        <f>IF(AND('Mapa final'!#REF!="Media",'Mapa final'!#REF!="Moderado"),CONCATENATE("R27C",'Mapa final'!#REF!),"")</f>
        <v>#REF!</v>
      </c>
      <c r="R121" s="93" t="e">
        <f>IF(AND('Mapa final'!#REF!="Media",'Mapa final'!#REF!="Moderado"),CONCATENATE("R27C",'Mapa final'!#REF!),"")</f>
        <v>#REF!</v>
      </c>
      <c r="S121" s="119" t="e">
        <f>IF(AND('Mapa final'!#REF!="Media",'Mapa final'!#REF!="Mayor"),CONCATENATE("R27C",'Mapa final'!#REF!),"")</f>
        <v>#REF!</v>
      </c>
      <c r="T121" s="120" t="e">
        <f>IF(AND('Mapa final'!#REF!="Media",'Mapa final'!#REF!="Mayor"),CONCATENATE("R27C",'Mapa final'!#REF!),"")</f>
        <v>#REF!</v>
      </c>
      <c r="U121" s="121" t="e">
        <f>IF(AND('Mapa final'!#REF!="Media",'Mapa final'!#REF!="Mayor"),CONCATENATE("R27C",'Mapa final'!#REF!),"")</f>
        <v>#REF!</v>
      </c>
      <c r="V121" s="87" t="e">
        <f>IF(AND('Mapa final'!#REF!="Media",'Mapa final'!#REF!="Catastrófico"),CONCATENATE("R27C",'Mapa final'!#REF!),"")</f>
        <v>#REF!</v>
      </c>
      <c r="W121" s="113" t="e">
        <f>IF(AND('Mapa final'!#REF!="Media",'Mapa final'!#REF!="Catastrófico"),CONCATENATE("R27C",'Mapa final'!#REF!),"")</f>
        <v>#REF!</v>
      </c>
      <c r="X121" s="88" t="e">
        <f>IF(AND('Mapa final'!#REF!="Media",'Mapa final'!#REF!="Catastrófico"),CONCATENATE("R27C",'Mapa final'!#REF!),"")</f>
        <v>#REF!</v>
      </c>
      <c r="Y121" s="36"/>
      <c r="Z121" s="220"/>
      <c r="AA121" s="221"/>
      <c r="AB121" s="221"/>
      <c r="AC121" s="221"/>
      <c r="AD121" s="221"/>
      <c r="AE121" s="222"/>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row>
    <row r="122" spans="1:61" ht="15" customHeight="1" x14ac:dyDescent="0.25">
      <c r="A122" s="36"/>
      <c r="B122" s="203"/>
      <c r="C122" s="204"/>
      <c r="D122" s="205"/>
      <c r="E122" s="172"/>
      <c r="F122" s="167"/>
      <c r="G122" s="167"/>
      <c r="H122" s="167"/>
      <c r="I122" s="167"/>
      <c r="J122" s="92" t="e">
        <f>IF(AND('Mapa final'!#REF!="Media",'Mapa final'!#REF!="Leve"),CONCATENATE("R28C",'Mapa final'!#REF!),"")</f>
        <v>#REF!</v>
      </c>
      <c r="K122" s="114" t="e">
        <f>IF(AND('Mapa final'!#REF!="Media",'Mapa final'!#REF!="Leve"),CONCATENATE("R28C",'Mapa final'!#REF!),"")</f>
        <v>#REF!</v>
      </c>
      <c r="L122" s="93" t="e">
        <f>IF(AND('Mapa final'!#REF!="Media",'Mapa final'!#REF!="Leve"),CONCATENATE("R28C",'Mapa final'!#REF!),"")</f>
        <v>#REF!</v>
      </c>
      <c r="M122" s="92" t="e">
        <f>IF(AND('Mapa final'!#REF!="Media",'Mapa final'!#REF!="Menor"),CONCATENATE("R28C",'Mapa final'!#REF!),"")</f>
        <v>#REF!</v>
      </c>
      <c r="N122" s="114" t="e">
        <f>IF(AND('Mapa final'!#REF!="Media",'Mapa final'!#REF!="Menor"),CONCATENATE("R28C",'Mapa final'!#REF!),"")</f>
        <v>#REF!</v>
      </c>
      <c r="O122" s="93" t="e">
        <f>IF(AND('Mapa final'!#REF!="Media",'Mapa final'!#REF!="Menor"),CONCATENATE("R28C",'Mapa final'!#REF!),"")</f>
        <v>#REF!</v>
      </c>
      <c r="P122" s="92" t="e">
        <f>IF(AND('Mapa final'!#REF!="Media",'Mapa final'!#REF!="Moderado"),CONCATENATE("R28C",'Mapa final'!#REF!),"")</f>
        <v>#REF!</v>
      </c>
      <c r="Q122" s="114" t="e">
        <f>IF(AND('Mapa final'!#REF!="Media",'Mapa final'!#REF!="Moderado"),CONCATENATE("R28C",'Mapa final'!#REF!),"")</f>
        <v>#REF!</v>
      </c>
      <c r="R122" s="93" t="e">
        <f>IF(AND('Mapa final'!#REF!="Media",'Mapa final'!#REF!="Moderado"),CONCATENATE("R28C",'Mapa final'!#REF!),"")</f>
        <v>#REF!</v>
      </c>
      <c r="S122" s="119" t="e">
        <f>IF(AND('Mapa final'!#REF!="Media",'Mapa final'!#REF!="Mayor"),CONCATENATE("R28C",'Mapa final'!#REF!),"")</f>
        <v>#REF!</v>
      </c>
      <c r="T122" s="120" t="e">
        <f>IF(AND('Mapa final'!#REF!="Media",'Mapa final'!#REF!="Mayor"),CONCATENATE("R28C",'Mapa final'!#REF!),"")</f>
        <v>#REF!</v>
      </c>
      <c r="U122" s="121" t="e">
        <f>IF(AND('Mapa final'!#REF!="Media",'Mapa final'!#REF!="Mayor"),CONCATENATE("R28C",'Mapa final'!#REF!),"")</f>
        <v>#REF!</v>
      </c>
      <c r="V122" s="87" t="e">
        <f>IF(AND('Mapa final'!#REF!="Media",'Mapa final'!#REF!="Catastrófico"),CONCATENATE("R28C",'Mapa final'!#REF!),"")</f>
        <v>#REF!</v>
      </c>
      <c r="W122" s="113" t="e">
        <f>IF(AND('Mapa final'!#REF!="Media",'Mapa final'!#REF!="Catastrófico"),CONCATENATE("R28C",'Mapa final'!#REF!),"")</f>
        <v>#REF!</v>
      </c>
      <c r="X122" s="88" t="e">
        <f>IF(AND('Mapa final'!#REF!="Media",'Mapa final'!#REF!="Catastrófico"),CONCATENATE("R28C",'Mapa final'!#REF!),"")</f>
        <v>#REF!</v>
      </c>
      <c r="Y122" s="36"/>
      <c r="Z122" s="220"/>
      <c r="AA122" s="221"/>
      <c r="AB122" s="221"/>
      <c r="AC122" s="221"/>
      <c r="AD122" s="221"/>
      <c r="AE122" s="222"/>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row>
    <row r="123" spans="1:61" ht="15" customHeight="1" x14ac:dyDescent="0.25">
      <c r="A123" s="36"/>
      <c r="B123" s="203"/>
      <c r="C123" s="204"/>
      <c r="D123" s="205"/>
      <c r="E123" s="172"/>
      <c r="F123" s="167"/>
      <c r="G123" s="167"/>
      <c r="H123" s="167"/>
      <c r="I123" s="167"/>
      <c r="J123" s="92" t="e">
        <f>IF(AND('Mapa final'!#REF!="Media",'Mapa final'!#REF!="Leve"),CONCATENATE("R29C",'Mapa final'!#REF!),"")</f>
        <v>#REF!</v>
      </c>
      <c r="K123" s="114" t="e">
        <f>IF(AND('Mapa final'!#REF!="Media",'Mapa final'!#REF!="Leve"),CONCATENATE("R29C",'Mapa final'!#REF!),"")</f>
        <v>#REF!</v>
      </c>
      <c r="L123" s="93" t="e">
        <f>IF(AND('Mapa final'!#REF!="Media",'Mapa final'!#REF!="Leve"),CONCATENATE("R29C",'Mapa final'!#REF!),"")</f>
        <v>#REF!</v>
      </c>
      <c r="M123" s="92" t="e">
        <f>IF(AND('Mapa final'!#REF!="Media",'Mapa final'!#REF!="Menor"),CONCATENATE("R29C",'Mapa final'!#REF!),"")</f>
        <v>#REF!</v>
      </c>
      <c r="N123" s="114" t="e">
        <f>IF(AND('Mapa final'!#REF!="Media",'Mapa final'!#REF!="Menor"),CONCATENATE("R29C",'Mapa final'!#REF!),"")</f>
        <v>#REF!</v>
      </c>
      <c r="O123" s="93" t="e">
        <f>IF(AND('Mapa final'!#REF!="Media",'Mapa final'!#REF!="Menor"),CONCATENATE("R29C",'Mapa final'!#REF!),"")</f>
        <v>#REF!</v>
      </c>
      <c r="P123" s="92" t="e">
        <f>IF(AND('Mapa final'!#REF!="Media",'Mapa final'!#REF!="Moderado"),CONCATENATE("R29C",'Mapa final'!#REF!),"")</f>
        <v>#REF!</v>
      </c>
      <c r="Q123" s="114" t="e">
        <f>IF(AND('Mapa final'!#REF!="Media",'Mapa final'!#REF!="Moderado"),CONCATENATE("R29C",'Mapa final'!#REF!),"")</f>
        <v>#REF!</v>
      </c>
      <c r="R123" s="93" t="e">
        <f>IF(AND('Mapa final'!#REF!="Media",'Mapa final'!#REF!="Moderado"),CONCATENATE("R29C",'Mapa final'!#REF!),"")</f>
        <v>#REF!</v>
      </c>
      <c r="S123" s="119" t="e">
        <f>IF(AND('Mapa final'!#REF!="Media",'Mapa final'!#REF!="Mayor"),CONCATENATE("R29C",'Mapa final'!#REF!),"")</f>
        <v>#REF!</v>
      </c>
      <c r="T123" s="120" t="e">
        <f>IF(AND('Mapa final'!#REF!="Media",'Mapa final'!#REF!="Mayor"),CONCATENATE("R29C",'Mapa final'!#REF!),"")</f>
        <v>#REF!</v>
      </c>
      <c r="U123" s="121" t="e">
        <f>IF(AND('Mapa final'!#REF!="Media",'Mapa final'!#REF!="Mayor"),CONCATENATE("R29C",'Mapa final'!#REF!),"")</f>
        <v>#REF!</v>
      </c>
      <c r="V123" s="87" t="e">
        <f>IF(AND('Mapa final'!#REF!="Media",'Mapa final'!#REF!="Catastrófico"),CONCATENATE("R29C",'Mapa final'!#REF!),"")</f>
        <v>#REF!</v>
      </c>
      <c r="W123" s="113" t="e">
        <f>IF(AND('Mapa final'!#REF!="Media",'Mapa final'!#REF!="Catastrófico"),CONCATENATE("R29C",'Mapa final'!#REF!),"")</f>
        <v>#REF!</v>
      </c>
      <c r="X123" s="88" t="e">
        <f>IF(AND('Mapa final'!#REF!="Media",'Mapa final'!#REF!="Catastrófico"),CONCATENATE("R29C",'Mapa final'!#REF!),"")</f>
        <v>#REF!</v>
      </c>
      <c r="Y123" s="36"/>
      <c r="Z123" s="220"/>
      <c r="AA123" s="221"/>
      <c r="AB123" s="221"/>
      <c r="AC123" s="221"/>
      <c r="AD123" s="221"/>
      <c r="AE123" s="222"/>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row>
    <row r="124" spans="1:61" ht="15" customHeight="1" x14ac:dyDescent="0.25">
      <c r="A124" s="36"/>
      <c r="B124" s="203"/>
      <c r="C124" s="204"/>
      <c r="D124" s="205"/>
      <c r="E124" s="172"/>
      <c r="F124" s="167"/>
      <c r="G124" s="167"/>
      <c r="H124" s="167"/>
      <c r="I124" s="167"/>
      <c r="J124" s="92" t="e">
        <f>IF(AND('Mapa final'!#REF!="Media",'Mapa final'!#REF!="Leve"),CONCATENATE("R30C",'Mapa final'!#REF!),"")</f>
        <v>#REF!</v>
      </c>
      <c r="K124" s="114" t="e">
        <f>IF(AND('Mapa final'!#REF!="Media",'Mapa final'!#REF!="Leve"),CONCATENATE("R30C",'Mapa final'!#REF!),"")</f>
        <v>#REF!</v>
      </c>
      <c r="L124" s="93" t="e">
        <f>IF(AND('Mapa final'!#REF!="Media",'Mapa final'!#REF!="Leve"),CONCATENATE("R30C",'Mapa final'!#REF!),"")</f>
        <v>#REF!</v>
      </c>
      <c r="M124" s="92" t="e">
        <f>IF(AND('Mapa final'!#REF!="Media",'Mapa final'!#REF!="Menor"),CONCATENATE("R30C",'Mapa final'!#REF!),"")</f>
        <v>#REF!</v>
      </c>
      <c r="N124" s="114" t="e">
        <f>IF(AND('Mapa final'!#REF!="Media",'Mapa final'!#REF!="Menor"),CONCATENATE("R30C",'Mapa final'!#REF!),"")</f>
        <v>#REF!</v>
      </c>
      <c r="O124" s="93" t="e">
        <f>IF(AND('Mapa final'!#REF!="Media",'Mapa final'!#REF!="Menor"),CONCATENATE("R30C",'Mapa final'!#REF!),"")</f>
        <v>#REF!</v>
      </c>
      <c r="P124" s="92" t="e">
        <f>IF(AND('Mapa final'!#REF!="Media",'Mapa final'!#REF!="Moderado"),CONCATENATE("R30C",'Mapa final'!#REF!),"")</f>
        <v>#REF!</v>
      </c>
      <c r="Q124" s="114" t="e">
        <f>IF(AND('Mapa final'!#REF!="Media",'Mapa final'!#REF!="Moderado"),CONCATENATE("R30C",'Mapa final'!#REF!),"")</f>
        <v>#REF!</v>
      </c>
      <c r="R124" s="93" t="e">
        <f>IF(AND('Mapa final'!#REF!="Media",'Mapa final'!#REF!="Moderado"),CONCATENATE("R30C",'Mapa final'!#REF!),"")</f>
        <v>#REF!</v>
      </c>
      <c r="S124" s="119" t="e">
        <f>IF(AND('Mapa final'!#REF!="Media",'Mapa final'!#REF!="Mayor"),CONCATENATE("R30C",'Mapa final'!#REF!),"")</f>
        <v>#REF!</v>
      </c>
      <c r="T124" s="120" t="e">
        <f>IF(AND('Mapa final'!#REF!="Media",'Mapa final'!#REF!="Mayor"),CONCATENATE("R30C",'Mapa final'!#REF!),"")</f>
        <v>#REF!</v>
      </c>
      <c r="U124" s="121" t="e">
        <f>IF(AND('Mapa final'!#REF!="Media",'Mapa final'!#REF!="Mayor"),CONCATENATE("R30C",'Mapa final'!#REF!),"")</f>
        <v>#REF!</v>
      </c>
      <c r="V124" s="87" t="e">
        <f>IF(AND('Mapa final'!#REF!="Media",'Mapa final'!#REF!="Catastrófico"),CONCATENATE("R30C",'Mapa final'!#REF!),"")</f>
        <v>#REF!</v>
      </c>
      <c r="W124" s="113" t="e">
        <f>IF(AND('Mapa final'!#REF!="Media",'Mapa final'!#REF!="Catastrófico"),CONCATENATE("R30C",'Mapa final'!#REF!),"")</f>
        <v>#REF!</v>
      </c>
      <c r="X124" s="88" t="e">
        <f>IF(AND('Mapa final'!#REF!="Media",'Mapa final'!#REF!="Catastrófico"),CONCATENATE("R30C",'Mapa final'!#REF!),"")</f>
        <v>#REF!</v>
      </c>
      <c r="Y124" s="36"/>
      <c r="Z124" s="220"/>
      <c r="AA124" s="221"/>
      <c r="AB124" s="221"/>
      <c r="AC124" s="221"/>
      <c r="AD124" s="221"/>
      <c r="AE124" s="222"/>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row>
    <row r="125" spans="1:61" ht="15" customHeight="1" x14ac:dyDescent="0.25">
      <c r="A125" s="36"/>
      <c r="B125" s="203"/>
      <c r="C125" s="204"/>
      <c r="D125" s="205"/>
      <c r="E125" s="172"/>
      <c r="F125" s="167"/>
      <c r="G125" s="167"/>
      <c r="H125" s="167"/>
      <c r="I125" s="167"/>
      <c r="J125" s="92" t="e">
        <f>IF(AND('Mapa final'!#REF!="Media",'Mapa final'!#REF!="Leve"),CONCATENATE("R31C",'Mapa final'!#REF!),"")</f>
        <v>#REF!</v>
      </c>
      <c r="K125" s="114" t="e">
        <f>IF(AND('Mapa final'!#REF!="Media",'Mapa final'!#REF!="Leve"),CONCATENATE("R31C",'Mapa final'!#REF!),"")</f>
        <v>#REF!</v>
      </c>
      <c r="L125" s="93" t="e">
        <f>IF(AND('Mapa final'!#REF!="Media",'Mapa final'!#REF!="Leve"),CONCATENATE("R31C",'Mapa final'!#REF!),"")</f>
        <v>#REF!</v>
      </c>
      <c r="M125" s="92" t="e">
        <f>IF(AND('Mapa final'!#REF!="Media",'Mapa final'!#REF!="Menor"),CONCATENATE("R31C",'Mapa final'!#REF!),"")</f>
        <v>#REF!</v>
      </c>
      <c r="N125" s="114" t="e">
        <f>IF(AND('Mapa final'!#REF!="Media",'Mapa final'!#REF!="Menor"),CONCATENATE("R31C",'Mapa final'!#REF!),"")</f>
        <v>#REF!</v>
      </c>
      <c r="O125" s="93" t="e">
        <f>IF(AND('Mapa final'!#REF!="Media",'Mapa final'!#REF!="Menor"),CONCATENATE("R31C",'Mapa final'!#REF!),"")</f>
        <v>#REF!</v>
      </c>
      <c r="P125" s="92" t="e">
        <f>IF(AND('Mapa final'!#REF!="Media",'Mapa final'!#REF!="Moderado"),CONCATENATE("R31C",'Mapa final'!#REF!),"")</f>
        <v>#REF!</v>
      </c>
      <c r="Q125" s="114" t="e">
        <f>IF(AND('Mapa final'!#REF!="Media",'Mapa final'!#REF!="Moderado"),CONCATENATE("R31C",'Mapa final'!#REF!),"")</f>
        <v>#REF!</v>
      </c>
      <c r="R125" s="93" t="e">
        <f>IF(AND('Mapa final'!#REF!="Media",'Mapa final'!#REF!="Moderado"),CONCATENATE("R31C",'Mapa final'!#REF!),"")</f>
        <v>#REF!</v>
      </c>
      <c r="S125" s="119" t="e">
        <f>IF(AND('Mapa final'!#REF!="Media",'Mapa final'!#REF!="Mayor"),CONCATENATE("R31C",'Mapa final'!#REF!),"")</f>
        <v>#REF!</v>
      </c>
      <c r="T125" s="120" t="e">
        <f>IF(AND('Mapa final'!#REF!="Media",'Mapa final'!#REF!="Mayor"),CONCATENATE("R31C",'Mapa final'!#REF!),"")</f>
        <v>#REF!</v>
      </c>
      <c r="U125" s="121" t="e">
        <f>IF(AND('Mapa final'!#REF!="Media",'Mapa final'!#REF!="Mayor"),CONCATENATE("R31C",'Mapa final'!#REF!),"")</f>
        <v>#REF!</v>
      </c>
      <c r="V125" s="87" t="e">
        <f>IF(AND('Mapa final'!#REF!="Media",'Mapa final'!#REF!="Catastrófico"),CONCATENATE("R31C",'Mapa final'!#REF!),"")</f>
        <v>#REF!</v>
      </c>
      <c r="W125" s="113" t="e">
        <f>IF(AND('Mapa final'!#REF!="Media",'Mapa final'!#REF!="Catastrófico"),CONCATENATE("R31C",'Mapa final'!#REF!),"")</f>
        <v>#REF!</v>
      </c>
      <c r="X125" s="88" t="e">
        <f>IF(AND('Mapa final'!#REF!="Media",'Mapa final'!#REF!="Catastrófico"),CONCATENATE("R31C",'Mapa final'!#REF!),"")</f>
        <v>#REF!</v>
      </c>
      <c r="Y125" s="36"/>
      <c r="Z125" s="220"/>
      <c r="AA125" s="221"/>
      <c r="AB125" s="221"/>
      <c r="AC125" s="221"/>
      <c r="AD125" s="221"/>
      <c r="AE125" s="222"/>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row>
    <row r="126" spans="1:61" ht="15" customHeight="1" x14ac:dyDescent="0.25">
      <c r="A126" s="36"/>
      <c r="B126" s="203"/>
      <c r="C126" s="204"/>
      <c r="D126" s="205"/>
      <c r="E126" s="172"/>
      <c r="F126" s="167"/>
      <c r="G126" s="167"/>
      <c r="H126" s="167"/>
      <c r="I126" s="167"/>
      <c r="J126" s="92" t="e">
        <f>IF(AND('Mapa final'!#REF!="Media",'Mapa final'!#REF!="Leve"),CONCATENATE("R32C",'Mapa final'!#REF!),"")</f>
        <v>#REF!</v>
      </c>
      <c r="K126" s="114" t="e">
        <f>IF(AND('Mapa final'!#REF!="Media",'Mapa final'!#REF!="Leve"),CONCATENATE("R32C",'Mapa final'!#REF!),"")</f>
        <v>#REF!</v>
      </c>
      <c r="L126" s="93" t="e">
        <f>IF(AND('Mapa final'!#REF!="Media",'Mapa final'!#REF!="Leve"),CONCATENATE("R32C",'Mapa final'!#REF!),"")</f>
        <v>#REF!</v>
      </c>
      <c r="M126" s="92" t="e">
        <f>IF(AND('Mapa final'!#REF!="Media",'Mapa final'!#REF!="Menor"),CONCATENATE("R32C",'Mapa final'!#REF!),"")</f>
        <v>#REF!</v>
      </c>
      <c r="N126" s="114" t="e">
        <f>IF(AND('Mapa final'!#REF!="Media",'Mapa final'!#REF!="Menor"),CONCATENATE("R32C",'Mapa final'!#REF!),"")</f>
        <v>#REF!</v>
      </c>
      <c r="O126" s="93" t="e">
        <f>IF(AND('Mapa final'!#REF!="Media",'Mapa final'!#REF!="Menor"),CONCATENATE("R32C",'Mapa final'!#REF!),"")</f>
        <v>#REF!</v>
      </c>
      <c r="P126" s="92" t="e">
        <f>IF(AND('Mapa final'!#REF!="Media",'Mapa final'!#REF!="Moderado"),CONCATENATE("R32C",'Mapa final'!#REF!),"")</f>
        <v>#REF!</v>
      </c>
      <c r="Q126" s="114" t="e">
        <f>IF(AND('Mapa final'!#REF!="Media",'Mapa final'!#REF!="Moderado"),CONCATENATE("R32C",'Mapa final'!#REF!),"")</f>
        <v>#REF!</v>
      </c>
      <c r="R126" s="93" t="e">
        <f>IF(AND('Mapa final'!#REF!="Media",'Mapa final'!#REF!="Moderado"),CONCATENATE("R32C",'Mapa final'!#REF!),"")</f>
        <v>#REF!</v>
      </c>
      <c r="S126" s="119" t="e">
        <f>IF(AND('Mapa final'!#REF!="Media",'Mapa final'!#REF!="Mayor"),CONCATENATE("R32C",'Mapa final'!#REF!),"")</f>
        <v>#REF!</v>
      </c>
      <c r="T126" s="120" t="e">
        <f>IF(AND('Mapa final'!#REF!="Media",'Mapa final'!#REF!="Mayor"),CONCATENATE("R32C",'Mapa final'!#REF!),"")</f>
        <v>#REF!</v>
      </c>
      <c r="U126" s="121" t="e">
        <f>IF(AND('Mapa final'!#REF!="Media",'Mapa final'!#REF!="Mayor"),CONCATENATE("R32C",'Mapa final'!#REF!),"")</f>
        <v>#REF!</v>
      </c>
      <c r="V126" s="87" t="e">
        <f>IF(AND('Mapa final'!#REF!="Media",'Mapa final'!#REF!="Catastrófico"),CONCATENATE("R32C",'Mapa final'!#REF!),"")</f>
        <v>#REF!</v>
      </c>
      <c r="W126" s="113" t="e">
        <f>IF(AND('Mapa final'!#REF!="Media",'Mapa final'!#REF!="Catastrófico"),CONCATENATE("R32C",'Mapa final'!#REF!),"")</f>
        <v>#REF!</v>
      </c>
      <c r="X126" s="88" t="e">
        <f>IF(AND('Mapa final'!#REF!="Media",'Mapa final'!#REF!="Catastrófico"),CONCATENATE("R32C",'Mapa final'!#REF!),"")</f>
        <v>#REF!</v>
      </c>
      <c r="Y126" s="36"/>
      <c r="Z126" s="220"/>
      <c r="AA126" s="221"/>
      <c r="AB126" s="221"/>
      <c r="AC126" s="221"/>
      <c r="AD126" s="221"/>
      <c r="AE126" s="222"/>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row>
    <row r="127" spans="1:61" ht="15" customHeight="1" x14ac:dyDescent="0.25">
      <c r="A127" s="36"/>
      <c r="B127" s="203"/>
      <c r="C127" s="204"/>
      <c r="D127" s="205"/>
      <c r="E127" s="172"/>
      <c r="F127" s="167"/>
      <c r="G127" s="167"/>
      <c r="H127" s="167"/>
      <c r="I127" s="167"/>
      <c r="J127" s="92" t="e">
        <f>IF(AND('Mapa final'!#REF!="Media",'Mapa final'!#REF!="Leve"),CONCATENATE("R33C",'Mapa final'!#REF!),"")</f>
        <v>#REF!</v>
      </c>
      <c r="K127" s="114" t="e">
        <f>IF(AND('Mapa final'!#REF!="Media",'Mapa final'!#REF!="Leve"),CONCATENATE("R33C",'Mapa final'!#REF!),"")</f>
        <v>#REF!</v>
      </c>
      <c r="L127" s="93" t="e">
        <f>IF(AND('Mapa final'!#REF!="Media",'Mapa final'!#REF!="Leve"),CONCATENATE("R33C",'Mapa final'!#REF!),"")</f>
        <v>#REF!</v>
      </c>
      <c r="M127" s="92" t="e">
        <f>IF(AND('Mapa final'!#REF!="Media",'Mapa final'!#REF!="Menor"),CONCATENATE("R33C",'Mapa final'!#REF!),"")</f>
        <v>#REF!</v>
      </c>
      <c r="N127" s="114" t="e">
        <f>IF(AND('Mapa final'!#REF!="Media",'Mapa final'!#REF!="Menor"),CONCATENATE("R33C",'Mapa final'!#REF!),"")</f>
        <v>#REF!</v>
      </c>
      <c r="O127" s="93" t="e">
        <f>IF(AND('Mapa final'!#REF!="Media",'Mapa final'!#REF!="Menor"),CONCATENATE("R33C",'Mapa final'!#REF!),"")</f>
        <v>#REF!</v>
      </c>
      <c r="P127" s="92" t="e">
        <f>IF(AND('Mapa final'!#REF!="Media",'Mapa final'!#REF!="Moderado"),CONCATENATE("R33C",'Mapa final'!#REF!),"")</f>
        <v>#REF!</v>
      </c>
      <c r="Q127" s="114" t="e">
        <f>IF(AND('Mapa final'!#REF!="Media",'Mapa final'!#REF!="Moderado"),CONCATENATE("R33C",'Mapa final'!#REF!),"")</f>
        <v>#REF!</v>
      </c>
      <c r="R127" s="93" t="e">
        <f>IF(AND('Mapa final'!#REF!="Media",'Mapa final'!#REF!="Moderado"),CONCATENATE("R33C",'Mapa final'!#REF!),"")</f>
        <v>#REF!</v>
      </c>
      <c r="S127" s="119" t="e">
        <f>IF(AND('Mapa final'!#REF!="Media",'Mapa final'!#REF!="Mayor"),CONCATENATE("R33C",'Mapa final'!#REF!),"")</f>
        <v>#REF!</v>
      </c>
      <c r="T127" s="120" t="e">
        <f>IF(AND('Mapa final'!#REF!="Media",'Mapa final'!#REF!="Mayor"),CONCATENATE("R33C",'Mapa final'!#REF!),"")</f>
        <v>#REF!</v>
      </c>
      <c r="U127" s="121" t="e">
        <f>IF(AND('Mapa final'!#REF!="Media",'Mapa final'!#REF!="Mayor"),CONCATENATE("R33C",'Mapa final'!#REF!),"")</f>
        <v>#REF!</v>
      </c>
      <c r="V127" s="87" t="e">
        <f>IF(AND('Mapa final'!#REF!="Media",'Mapa final'!#REF!="Catastrófico"),CONCATENATE("R33C",'Mapa final'!#REF!),"")</f>
        <v>#REF!</v>
      </c>
      <c r="W127" s="113" t="e">
        <f>IF(AND('Mapa final'!#REF!="Media",'Mapa final'!#REF!="Catastrófico"),CONCATENATE("R33C",'Mapa final'!#REF!),"")</f>
        <v>#REF!</v>
      </c>
      <c r="X127" s="88" t="e">
        <f>IF(AND('Mapa final'!#REF!="Media",'Mapa final'!#REF!="Catastrófico"),CONCATENATE("R33C",'Mapa final'!#REF!),"")</f>
        <v>#REF!</v>
      </c>
      <c r="Y127" s="36"/>
      <c r="Z127" s="220"/>
      <c r="AA127" s="221"/>
      <c r="AB127" s="221"/>
      <c r="AC127" s="221"/>
      <c r="AD127" s="221"/>
      <c r="AE127" s="222"/>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row>
    <row r="128" spans="1:61" ht="15" customHeight="1" x14ac:dyDescent="0.25">
      <c r="A128" s="36"/>
      <c r="B128" s="203"/>
      <c r="C128" s="204"/>
      <c r="D128" s="205"/>
      <c r="E128" s="172"/>
      <c r="F128" s="167"/>
      <c r="G128" s="167"/>
      <c r="H128" s="167"/>
      <c r="I128" s="167"/>
      <c r="J128" s="92" t="e">
        <f>IF(AND('Mapa final'!#REF!="Media",'Mapa final'!#REF!="Leve"),CONCATENATE("R34C",'Mapa final'!#REF!),"")</f>
        <v>#REF!</v>
      </c>
      <c r="K128" s="114" t="e">
        <f>IF(AND('Mapa final'!#REF!="Media",'Mapa final'!#REF!="Leve"),CONCATENATE("R34C",'Mapa final'!#REF!),"")</f>
        <v>#REF!</v>
      </c>
      <c r="L128" s="93" t="e">
        <f>IF(AND('Mapa final'!#REF!="Media",'Mapa final'!#REF!="Leve"),CONCATENATE("R34C",'Mapa final'!#REF!),"")</f>
        <v>#REF!</v>
      </c>
      <c r="M128" s="92" t="e">
        <f>IF(AND('Mapa final'!#REF!="Media",'Mapa final'!#REF!="Menor"),CONCATENATE("R34C",'Mapa final'!#REF!),"")</f>
        <v>#REF!</v>
      </c>
      <c r="N128" s="114" t="e">
        <f>IF(AND('Mapa final'!#REF!="Media",'Mapa final'!#REF!="Menor"),CONCATENATE("R34C",'Mapa final'!#REF!),"")</f>
        <v>#REF!</v>
      </c>
      <c r="O128" s="93" t="e">
        <f>IF(AND('Mapa final'!#REF!="Media",'Mapa final'!#REF!="Menor"),CONCATENATE("R34C",'Mapa final'!#REF!),"")</f>
        <v>#REF!</v>
      </c>
      <c r="P128" s="92" t="e">
        <f>IF(AND('Mapa final'!#REF!="Media",'Mapa final'!#REF!="Moderado"),CONCATENATE("R34C",'Mapa final'!#REF!),"")</f>
        <v>#REF!</v>
      </c>
      <c r="Q128" s="114" t="e">
        <f>IF(AND('Mapa final'!#REF!="Media",'Mapa final'!#REF!="Moderado"),CONCATENATE("R34C",'Mapa final'!#REF!),"")</f>
        <v>#REF!</v>
      </c>
      <c r="R128" s="93" t="e">
        <f>IF(AND('Mapa final'!#REF!="Media",'Mapa final'!#REF!="Moderado"),CONCATENATE("R34C",'Mapa final'!#REF!),"")</f>
        <v>#REF!</v>
      </c>
      <c r="S128" s="119" t="e">
        <f>IF(AND('Mapa final'!#REF!="Media",'Mapa final'!#REF!="Mayor"),CONCATENATE("R34C",'Mapa final'!#REF!),"")</f>
        <v>#REF!</v>
      </c>
      <c r="T128" s="120" t="e">
        <f>IF(AND('Mapa final'!#REF!="Media",'Mapa final'!#REF!="Mayor"),CONCATENATE("R34C",'Mapa final'!#REF!),"")</f>
        <v>#REF!</v>
      </c>
      <c r="U128" s="121" t="e">
        <f>IF(AND('Mapa final'!#REF!="Media",'Mapa final'!#REF!="Mayor"),CONCATENATE("R34C",'Mapa final'!#REF!),"")</f>
        <v>#REF!</v>
      </c>
      <c r="V128" s="87" t="e">
        <f>IF(AND('Mapa final'!#REF!="Media",'Mapa final'!#REF!="Catastrófico"),CONCATENATE("R34C",'Mapa final'!#REF!),"")</f>
        <v>#REF!</v>
      </c>
      <c r="W128" s="113" t="e">
        <f>IF(AND('Mapa final'!#REF!="Media",'Mapa final'!#REF!="Catastrófico"),CONCATENATE("R34C",'Mapa final'!#REF!),"")</f>
        <v>#REF!</v>
      </c>
      <c r="X128" s="88" t="e">
        <f>IF(AND('Mapa final'!#REF!="Media",'Mapa final'!#REF!="Catastrófico"),CONCATENATE("R34C",'Mapa final'!#REF!),"")</f>
        <v>#REF!</v>
      </c>
      <c r="Y128" s="36"/>
      <c r="Z128" s="220"/>
      <c r="AA128" s="221"/>
      <c r="AB128" s="221"/>
      <c r="AC128" s="221"/>
      <c r="AD128" s="221"/>
      <c r="AE128" s="222"/>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row>
    <row r="129" spans="1:61" ht="15" customHeight="1" x14ac:dyDescent="0.25">
      <c r="A129" s="36"/>
      <c r="B129" s="203"/>
      <c r="C129" s="204"/>
      <c r="D129" s="205"/>
      <c r="E129" s="172"/>
      <c r="F129" s="167"/>
      <c r="G129" s="167"/>
      <c r="H129" s="167"/>
      <c r="I129" s="167"/>
      <c r="J129" s="92" t="e">
        <f>IF(AND('Mapa final'!#REF!="Media",'Mapa final'!#REF!="Leve"),CONCATENATE("R35C",'Mapa final'!#REF!),"")</f>
        <v>#REF!</v>
      </c>
      <c r="K129" s="114" t="e">
        <f>IF(AND('Mapa final'!#REF!="Media",'Mapa final'!#REF!="Leve"),CONCATENATE("R35C",'Mapa final'!#REF!),"")</f>
        <v>#REF!</v>
      </c>
      <c r="L129" s="93" t="e">
        <f>IF(AND('Mapa final'!#REF!="Media",'Mapa final'!#REF!="Leve"),CONCATENATE("R35C",'Mapa final'!#REF!),"")</f>
        <v>#REF!</v>
      </c>
      <c r="M129" s="92" t="e">
        <f>IF(AND('Mapa final'!#REF!="Media",'Mapa final'!#REF!="Menor"),CONCATENATE("R35C",'Mapa final'!#REF!),"")</f>
        <v>#REF!</v>
      </c>
      <c r="N129" s="114" t="e">
        <f>IF(AND('Mapa final'!#REF!="Media",'Mapa final'!#REF!="Menor"),CONCATENATE("R35C",'Mapa final'!#REF!),"")</f>
        <v>#REF!</v>
      </c>
      <c r="O129" s="93" t="e">
        <f>IF(AND('Mapa final'!#REF!="Media",'Mapa final'!#REF!="Menor"),CONCATENATE("R35C",'Mapa final'!#REF!),"")</f>
        <v>#REF!</v>
      </c>
      <c r="P129" s="92" t="e">
        <f>IF(AND('Mapa final'!#REF!="Media",'Mapa final'!#REF!="Moderado"),CONCATENATE("R35C",'Mapa final'!#REF!),"")</f>
        <v>#REF!</v>
      </c>
      <c r="Q129" s="114" t="e">
        <f>IF(AND('Mapa final'!#REF!="Media",'Mapa final'!#REF!="Moderado"),CONCATENATE("R35C",'Mapa final'!#REF!),"")</f>
        <v>#REF!</v>
      </c>
      <c r="R129" s="93" t="e">
        <f>IF(AND('Mapa final'!#REF!="Media",'Mapa final'!#REF!="Moderado"),CONCATENATE("R35C",'Mapa final'!#REF!),"")</f>
        <v>#REF!</v>
      </c>
      <c r="S129" s="119" t="e">
        <f>IF(AND('Mapa final'!#REF!="Media",'Mapa final'!#REF!="Mayor"),CONCATENATE("R35C",'Mapa final'!#REF!),"")</f>
        <v>#REF!</v>
      </c>
      <c r="T129" s="120" t="e">
        <f>IF(AND('Mapa final'!#REF!="Media",'Mapa final'!#REF!="Mayor"),CONCATENATE("R35C",'Mapa final'!#REF!),"")</f>
        <v>#REF!</v>
      </c>
      <c r="U129" s="121" t="e">
        <f>IF(AND('Mapa final'!#REF!="Media",'Mapa final'!#REF!="Mayor"),CONCATENATE("R35C",'Mapa final'!#REF!),"")</f>
        <v>#REF!</v>
      </c>
      <c r="V129" s="87" t="e">
        <f>IF(AND('Mapa final'!#REF!="Media",'Mapa final'!#REF!="Catastrófico"),CONCATENATE("R35C",'Mapa final'!#REF!),"")</f>
        <v>#REF!</v>
      </c>
      <c r="W129" s="113" t="e">
        <f>IF(AND('Mapa final'!#REF!="Media",'Mapa final'!#REF!="Catastrófico"),CONCATENATE("R35C",'Mapa final'!#REF!),"")</f>
        <v>#REF!</v>
      </c>
      <c r="X129" s="88" t="e">
        <f>IF(AND('Mapa final'!#REF!="Media",'Mapa final'!#REF!="Catastrófico"),CONCATENATE("R35C",'Mapa final'!#REF!),"")</f>
        <v>#REF!</v>
      </c>
      <c r="Y129" s="36"/>
      <c r="Z129" s="220"/>
      <c r="AA129" s="221"/>
      <c r="AB129" s="221"/>
      <c r="AC129" s="221"/>
      <c r="AD129" s="221"/>
      <c r="AE129" s="222"/>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row>
    <row r="130" spans="1:61" ht="15" customHeight="1" x14ac:dyDescent="0.25">
      <c r="A130" s="36"/>
      <c r="B130" s="203"/>
      <c r="C130" s="204"/>
      <c r="D130" s="205"/>
      <c r="E130" s="172"/>
      <c r="F130" s="167"/>
      <c r="G130" s="167"/>
      <c r="H130" s="167"/>
      <c r="I130" s="167"/>
      <c r="J130" s="92" t="e">
        <f>IF(AND('Mapa final'!#REF!="Media",'Mapa final'!#REF!="Leve"),CONCATENATE("R36C",'Mapa final'!#REF!),"")</f>
        <v>#REF!</v>
      </c>
      <c r="K130" s="114" t="e">
        <f>IF(AND('Mapa final'!#REF!="Media",'Mapa final'!#REF!="Leve"),CONCATENATE("R36C",'Mapa final'!#REF!),"")</f>
        <v>#REF!</v>
      </c>
      <c r="L130" s="93" t="e">
        <f>IF(AND('Mapa final'!#REF!="Media",'Mapa final'!#REF!="Leve"),CONCATENATE("R36C",'Mapa final'!#REF!),"")</f>
        <v>#REF!</v>
      </c>
      <c r="M130" s="92" t="e">
        <f>IF(AND('Mapa final'!#REF!="Media",'Mapa final'!#REF!="Menor"),CONCATENATE("R36C",'Mapa final'!#REF!),"")</f>
        <v>#REF!</v>
      </c>
      <c r="N130" s="114" t="e">
        <f>IF(AND('Mapa final'!#REF!="Media",'Mapa final'!#REF!="Menor"),CONCATENATE("R36C",'Mapa final'!#REF!),"")</f>
        <v>#REF!</v>
      </c>
      <c r="O130" s="93" t="e">
        <f>IF(AND('Mapa final'!#REF!="Media",'Mapa final'!#REF!="Menor"),CONCATENATE("R36C",'Mapa final'!#REF!),"")</f>
        <v>#REF!</v>
      </c>
      <c r="P130" s="92" t="e">
        <f>IF(AND('Mapa final'!#REF!="Media",'Mapa final'!#REF!="Moderado"),CONCATENATE("R36C",'Mapa final'!#REF!),"")</f>
        <v>#REF!</v>
      </c>
      <c r="Q130" s="114" t="e">
        <f>IF(AND('Mapa final'!#REF!="Media",'Mapa final'!#REF!="Moderado"),CONCATENATE("R36C",'Mapa final'!#REF!),"")</f>
        <v>#REF!</v>
      </c>
      <c r="R130" s="93" t="e">
        <f>IF(AND('Mapa final'!#REF!="Media",'Mapa final'!#REF!="Moderado"),CONCATENATE("R36C",'Mapa final'!#REF!),"")</f>
        <v>#REF!</v>
      </c>
      <c r="S130" s="119" t="e">
        <f>IF(AND('Mapa final'!#REF!="Media",'Mapa final'!#REF!="Mayor"),CONCATENATE("R36C",'Mapa final'!#REF!),"")</f>
        <v>#REF!</v>
      </c>
      <c r="T130" s="120" t="e">
        <f>IF(AND('Mapa final'!#REF!="Media",'Mapa final'!#REF!="Mayor"),CONCATENATE("R36C",'Mapa final'!#REF!),"")</f>
        <v>#REF!</v>
      </c>
      <c r="U130" s="121" t="e">
        <f>IF(AND('Mapa final'!#REF!="Media",'Mapa final'!#REF!="Mayor"),CONCATENATE("R36C",'Mapa final'!#REF!),"")</f>
        <v>#REF!</v>
      </c>
      <c r="V130" s="87" t="e">
        <f>IF(AND('Mapa final'!#REF!="Media",'Mapa final'!#REF!="Catastrófico"),CONCATENATE("R36C",'Mapa final'!#REF!),"")</f>
        <v>#REF!</v>
      </c>
      <c r="W130" s="113" t="e">
        <f>IF(AND('Mapa final'!#REF!="Media",'Mapa final'!#REF!="Catastrófico"),CONCATENATE("R36C",'Mapa final'!#REF!),"")</f>
        <v>#REF!</v>
      </c>
      <c r="X130" s="88" t="e">
        <f>IF(AND('Mapa final'!#REF!="Media",'Mapa final'!#REF!="Catastrófico"),CONCATENATE("R36C",'Mapa final'!#REF!),"")</f>
        <v>#REF!</v>
      </c>
      <c r="Y130" s="36"/>
      <c r="Z130" s="220"/>
      <c r="AA130" s="221"/>
      <c r="AB130" s="221"/>
      <c r="AC130" s="221"/>
      <c r="AD130" s="221"/>
      <c r="AE130" s="222"/>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row>
    <row r="131" spans="1:61" ht="15" customHeight="1" x14ac:dyDescent="0.25">
      <c r="A131" s="36"/>
      <c r="B131" s="203"/>
      <c r="C131" s="204"/>
      <c r="D131" s="205"/>
      <c r="E131" s="172"/>
      <c r="F131" s="167"/>
      <c r="G131" s="167"/>
      <c r="H131" s="167"/>
      <c r="I131" s="167"/>
      <c r="J131" s="92" t="e">
        <f>IF(AND('Mapa final'!#REF!="Media",'Mapa final'!#REF!="Leve"),CONCATENATE("R37C",'Mapa final'!#REF!),"")</f>
        <v>#REF!</v>
      </c>
      <c r="K131" s="114" t="e">
        <f>IF(AND('Mapa final'!#REF!="Media",'Mapa final'!#REF!="Leve"),CONCATENATE("R37C",'Mapa final'!#REF!),"")</f>
        <v>#REF!</v>
      </c>
      <c r="L131" s="93" t="e">
        <f>IF(AND('Mapa final'!#REF!="Media",'Mapa final'!#REF!="Leve"),CONCATENATE("R37C",'Mapa final'!#REF!),"")</f>
        <v>#REF!</v>
      </c>
      <c r="M131" s="92" t="e">
        <f>IF(AND('Mapa final'!#REF!="Media",'Mapa final'!#REF!="Menor"),CONCATENATE("R37C",'Mapa final'!#REF!),"")</f>
        <v>#REF!</v>
      </c>
      <c r="N131" s="114" t="e">
        <f>IF(AND('Mapa final'!#REF!="Media",'Mapa final'!#REF!="Menor"),CONCATENATE("R37C",'Mapa final'!#REF!),"")</f>
        <v>#REF!</v>
      </c>
      <c r="O131" s="93" t="e">
        <f>IF(AND('Mapa final'!#REF!="Media",'Mapa final'!#REF!="Menor"),CONCATENATE("R37C",'Mapa final'!#REF!),"")</f>
        <v>#REF!</v>
      </c>
      <c r="P131" s="92" t="e">
        <f>IF(AND('Mapa final'!#REF!="Media",'Mapa final'!#REF!="Moderado"),CONCATENATE("R37C",'Mapa final'!#REF!),"")</f>
        <v>#REF!</v>
      </c>
      <c r="Q131" s="114" t="e">
        <f>IF(AND('Mapa final'!#REF!="Media",'Mapa final'!#REF!="Moderado"),CONCATENATE("R37C",'Mapa final'!#REF!),"")</f>
        <v>#REF!</v>
      </c>
      <c r="R131" s="93" t="e">
        <f>IF(AND('Mapa final'!#REF!="Media",'Mapa final'!#REF!="Moderado"),CONCATENATE("R37C",'Mapa final'!#REF!),"")</f>
        <v>#REF!</v>
      </c>
      <c r="S131" s="119" t="e">
        <f>IF(AND('Mapa final'!#REF!="Media",'Mapa final'!#REF!="Mayor"),CONCATENATE("R37C",'Mapa final'!#REF!),"")</f>
        <v>#REF!</v>
      </c>
      <c r="T131" s="120" t="e">
        <f>IF(AND('Mapa final'!#REF!="Media",'Mapa final'!#REF!="Mayor"),CONCATENATE("R37C",'Mapa final'!#REF!),"")</f>
        <v>#REF!</v>
      </c>
      <c r="U131" s="121" t="e">
        <f>IF(AND('Mapa final'!#REF!="Media",'Mapa final'!#REF!="Mayor"),CONCATENATE("R37C",'Mapa final'!#REF!),"")</f>
        <v>#REF!</v>
      </c>
      <c r="V131" s="87" t="e">
        <f>IF(AND('Mapa final'!#REF!="Media",'Mapa final'!#REF!="Catastrófico"),CONCATENATE("R37C",'Mapa final'!#REF!),"")</f>
        <v>#REF!</v>
      </c>
      <c r="W131" s="113" t="e">
        <f>IF(AND('Mapa final'!#REF!="Media",'Mapa final'!#REF!="Catastrófico"),CONCATENATE("R37C",'Mapa final'!#REF!),"")</f>
        <v>#REF!</v>
      </c>
      <c r="X131" s="88" t="e">
        <f>IF(AND('Mapa final'!#REF!="Media",'Mapa final'!#REF!="Catastrófico"),CONCATENATE("R37C",'Mapa final'!#REF!),"")</f>
        <v>#REF!</v>
      </c>
      <c r="Y131" s="36"/>
      <c r="Z131" s="220"/>
      <c r="AA131" s="221"/>
      <c r="AB131" s="221"/>
      <c r="AC131" s="221"/>
      <c r="AD131" s="221"/>
      <c r="AE131" s="222"/>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row>
    <row r="132" spans="1:61" ht="15" customHeight="1" x14ac:dyDescent="0.25">
      <c r="A132" s="36"/>
      <c r="B132" s="203"/>
      <c r="C132" s="204"/>
      <c r="D132" s="205"/>
      <c r="E132" s="172"/>
      <c r="F132" s="167"/>
      <c r="G132" s="167"/>
      <c r="H132" s="167"/>
      <c r="I132" s="167"/>
      <c r="J132" s="92" t="e">
        <f>IF(AND('Mapa final'!#REF!="Media",'Mapa final'!#REF!="Leve"),CONCATENATE("R38C",'Mapa final'!#REF!),"")</f>
        <v>#REF!</v>
      </c>
      <c r="K132" s="114" t="e">
        <f>IF(AND('Mapa final'!#REF!="Media",'Mapa final'!#REF!="Leve"),CONCATENATE("R38C",'Mapa final'!#REF!),"")</f>
        <v>#REF!</v>
      </c>
      <c r="L132" s="93" t="e">
        <f>IF(AND('Mapa final'!#REF!="Media",'Mapa final'!#REF!="Leve"),CONCATENATE("R38C",'Mapa final'!#REF!),"")</f>
        <v>#REF!</v>
      </c>
      <c r="M132" s="92" t="e">
        <f>IF(AND('Mapa final'!#REF!="Media",'Mapa final'!#REF!="Menor"),CONCATENATE("R38C",'Mapa final'!#REF!),"")</f>
        <v>#REF!</v>
      </c>
      <c r="N132" s="114" t="e">
        <f>IF(AND('Mapa final'!#REF!="Media",'Mapa final'!#REF!="Menor"),CONCATENATE("R38C",'Mapa final'!#REF!),"")</f>
        <v>#REF!</v>
      </c>
      <c r="O132" s="93" t="e">
        <f>IF(AND('Mapa final'!#REF!="Media",'Mapa final'!#REF!="Menor"),CONCATENATE("R38C",'Mapa final'!#REF!),"")</f>
        <v>#REF!</v>
      </c>
      <c r="P132" s="92" t="e">
        <f>IF(AND('Mapa final'!#REF!="Media",'Mapa final'!#REF!="Moderado"),CONCATENATE("R38C",'Mapa final'!#REF!),"")</f>
        <v>#REF!</v>
      </c>
      <c r="Q132" s="114" t="e">
        <f>IF(AND('Mapa final'!#REF!="Media",'Mapa final'!#REF!="Moderado"),CONCATENATE("R38C",'Mapa final'!#REF!),"")</f>
        <v>#REF!</v>
      </c>
      <c r="R132" s="93" t="e">
        <f>IF(AND('Mapa final'!#REF!="Media",'Mapa final'!#REF!="Moderado"),CONCATENATE("R38C",'Mapa final'!#REF!),"")</f>
        <v>#REF!</v>
      </c>
      <c r="S132" s="119" t="e">
        <f>IF(AND('Mapa final'!#REF!="Media",'Mapa final'!#REF!="Mayor"),CONCATENATE("R38C",'Mapa final'!#REF!),"")</f>
        <v>#REF!</v>
      </c>
      <c r="T132" s="120" t="e">
        <f>IF(AND('Mapa final'!#REF!="Media",'Mapa final'!#REF!="Mayor"),CONCATENATE("R38C",'Mapa final'!#REF!),"")</f>
        <v>#REF!</v>
      </c>
      <c r="U132" s="121" t="e">
        <f>IF(AND('Mapa final'!#REF!="Media",'Mapa final'!#REF!="Mayor"),CONCATENATE("R38C",'Mapa final'!#REF!),"")</f>
        <v>#REF!</v>
      </c>
      <c r="V132" s="87" t="e">
        <f>IF(AND('Mapa final'!#REF!="Media",'Mapa final'!#REF!="Catastrófico"),CONCATENATE("R38C",'Mapa final'!#REF!),"")</f>
        <v>#REF!</v>
      </c>
      <c r="W132" s="113" t="e">
        <f>IF(AND('Mapa final'!#REF!="Media",'Mapa final'!#REF!="Catastrófico"),CONCATENATE("R38C",'Mapa final'!#REF!),"")</f>
        <v>#REF!</v>
      </c>
      <c r="X132" s="88" t="e">
        <f>IF(AND('Mapa final'!#REF!="Media",'Mapa final'!#REF!="Catastrófico"),CONCATENATE("R38C",'Mapa final'!#REF!),"")</f>
        <v>#REF!</v>
      </c>
      <c r="Y132" s="36"/>
      <c r="Z132" s="220"/>
      <c r="AA132" s="221"/>
      <c r="AB132" s="221"/>
      <c r="AC132" s="221"/>
      <c r="AD132" s="221"/>
      <c r="AE132" s="222"/>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row>
    <row r="133" spans="1:61" ht="15" customHeight="1" x14ac:dyDescent="0.25">
      <c r="A133" s="36"/>
      <c r="B133" s="203"/>
      <c r="C133" s="204"/>
      <c r="D133" s="205"/>
      <c r="E133" s="172"/>
      <c r="F133" s="167"/>
      <c r="G133" s="167"/>
      <c r="H133" s="167"/>
      <c r="I133" s="167"/>
      <c r="J133" s="92" t="e">
        <f>IF(AND('Mapa final'!#REF!="Media",'Mapa final'!#REF!="Leve"),CONCATENATE("R39C",'Mapa final'!#REF!),"")</f>
        <v>#REF!</v>
      </c>
      <c r="K133" s="114" t="e">
        <f>IF(AND('Mapa final'!#REF!="Media",'Mapa final'!#REF!="Leve"),CONCATENATE("R39C",'Mapa final'!#REF!),"")</f>
        <v>#REF!</v>
      </c>
      <c r="L133" s="93" t="e">
        <f>IF(AND('Mapa final'!#REF!="Media",'Mapa final'!#REF!="Leve"),CONCATENATE("R39C",'Mapa final'!#REF!),"")</f>
        <v>#REF!</v>
      </c>
      <c r="M133" s="92" t="e">
        <f>IF(AND('Mapa final'!#REF!="Media",'Mapa final'!#REF!="Menor"),CONCATENATE("R39C",'Mapa final'!#REF!),"")</f>
        <v>#REF!</v>
      </c>
      <c r="N133" s="114" t="e">
        <f>IF(AND('Mapa final'!#REF!="Media",'Mapa final'!#REF!="Menor"),CONCATENATE("R39C",'Mapa final'!#REF!),"")</f>
        <v>#REF!</v>
      </c>
      <c r="O133" s="93" t="e">
        <f>IF(AND('Mapa final'!#REF!="Media",'Mapa final'!#REF!="Menor"),CONCATENATE("R39C",'Mapa final'!#REF!),"")</f>
        <v>#REF!</v>
      </c>
      <c r="P133" s="92" t="e">
        <f>IF(AND('Mapa final'!#REF!="Media",'Mapa final'!#REF!="Moderado"),CONCATENATE("R39C",'Mapa final'!#REF!),"")</f>
        <v>#REF!</v>
      </c>
      <c r="Q133" s="114" t="e">
        <f>IF(AND('Mapa final'!#REF!="Media",'Mapa final'!#REF!="Moderado"),CONCATENATE("R39C",'Mapa final'!#REF!),"")</f>
        <v>#REF!</v>
      </c>
      <c r="R133" s="93" t="e">
        <f>IF(AND('Mapa final'!#REF!="Media",'Mapa final'!#REF!="Moderado"),CONCATENATE("R39C",'Mapa final'!#REF!),"")</f>
        <v>#REF!</v>
      </c>
      <c r="S133" s="119" t="e">
        <f>IF(AND('Mapa final'!#REF!="Media",'Mapa final'!#REF!="Mayor"),CONCATENATE("R39C",'Mapa final'!#REF!),"")</f>
        <v>#REF!</v>
      </c>
      <c r="T133" s="120" t="e">
        <f>IF(AND('Mapa final'!#REF!="Media",'Mapa final'!#REF!="Mayor"),CONCATENATE("R39C",'Mapa final'!#REF!),"")</f>
        <v>#REF!</v>
      </c>
      <c r="U133" s="121" t="e">
        <f>IF(AND('Mapa final'!#REF!="Media",'Mapa final'!#REF!="Mayor"),CONCATENATE("R39C",'Mapa final'!#REF!),"")</f>
        <v>#REF!</v>
      </c>
      <c r="V133" s="87" t="e">
        <f>IF(AND('Mapa final'!#REF!="Media",'Mapa final'!#REF!="Catastrófico"),CONCATENATE("R39C",'Mapa final'!#REF!),"")</f>
        <v>#REF!</v>
      </c>
      <c r="W133" s="113" t="e">
        <f>IF(AND('Mapa final'!#REF!="Media",'Mapa final'!#REF!="Catastrófico"),CONCATENATE("R39C",'Mapa final'!#REF!),"")</f>
        <v>#REF!</v>
      </c>
      <c r="X133" s="88" t="e">
        <f>IF(AND('Mapa final'!#REF!="Media",'Mapa final'!#REF!="Catastrófico"),CONCATENATE("R39C",'Mapa final'!#REF!),"")</f>
        <v>#REF!</v>
      </c>
      <c r="Y133" s="36"/>
      <c r="Z133" s="220"/>
      <c r="AA133" s="221"/>
      <c r="AB133" s="221"/>
      <c r="AC133" s="221"/>
      <c r="AD133" s="221"/>
      <c r="AE133" s="222"/>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row>
    <row r="134" spans="1:61" ht="15" customHeight="1" x14ac:dyDescent="0.25">
      <c r="A134" s="36"/>
      <c r="B134" s="203"/>
      <c r="C134" s="204"/>
      <c r="D134" s="205"/>
      <c r="E134" s="172"/>
      <c r="F134" s="167"/>
      <c r="G134" s="167"/>
      <c r="H134" s="167"/>
      <c r="I134" s="167"/>
      <c r="J134" s="92" t="e">
        <f>IF(AND('Mapa final'!#REF!="Media",'Mapa final'!#REF!="Leve"),CONCATENATE("R40C",'Mapa final'!#REF!),"")</f>
        <v>#REF!</v>
      </c>
      <c r="K134" s="114" t="e">
        <f>IF(AND('Mapa final'!#REF!="Media",'Mapa final'!#REF!="Leve"),CONCATENATE("R40C",'Mapa final'!#REF!),"")</f>
        <v>#REF!</v>
      </c>
      <c r="L134" s="93" t="e">
        <f>IF(AND('Mapa final'!#REF!="Media",'Mapa final'!#REF!="Leve"),CONCATENATE("R40C",'Mapa final'!#REF!),"")</f>
        <v>#REF!</v>
      </c>
      <c r="M134" s="92" t="e">
        <f>IF(AND('Mapa final'!#REF!="Media",'Mapa final'!#REF!="Menor"),CONCATENATE("R40C",'Mapa final'!#REF!),"")</f>
        <v>#REF!</v>
      </c>
      <c r="N134" s="114" t="e">
        <f>IF(AND('Mapa final'!#REF!="Media",'Mapa final'!#REF!="Menor"),CONCATENATE("R40C",'Mapa final'!#REF!),"")</f>
        <v>#REF!</v>
      </c>
      <c r="O134" s="93" t="e">
        <f>IF(AND('Mapa final'!#REF!="Media",'Mapa final'!#REF!="Menor"),CONCATENATE("R40C",'Mapa final'!#REF!),"")</f>
        <v>#REF!</v>
      </c>
      <c r="P134" s="92" t="e">
        <f>IF(AND('Mapa final'!#REF!="Media",'Mapa final'!#REF!="Moderado"),CONCATENATE("R40C",'Mapa final'!#REF!),"")</f>
        <v>#REF!</v>
      </c>
      <c r="Q134" s="114" t="e">
        <f>IF(AND('Mapa final'!#REF!="Media",'Mapa final'!#REF!="Moderado"),CONCATENATE("R40C",'Mapa final'!#REF!),"")</f>
        <v>#REF!</v>
      </c>
      <c r="R134" s="93" t="e">
        <f>IF(AND('Mapa final'!#REF!="Media",'Mapa final'!#REF!="Moderado"),CONCATENATE("R40C",'Mapa final'!#REF!),"")</f>
        <v>#REF!</v>
      </c>
      <c r="S134" s="119" t="e">
        <f>IF(AND('Mapa final'!#REF!="Media",'Mapa final'!#REF!="Mayor"),CONCATENATE("R40C",'Mapa final'!#REF!),"")</f>
        <v>#REF!</v>
      </c>
      <c r="T134" s="120" t="e">
        <f>IF(AND('Mapa final'!#REF!="Media",'Mapa final'!#REF!="Mayor"),CONCATENATE("R40C",'Mapa final'!#REF!),"")</f>
        <v>#REF!</v>
      </c>
      <c r="U134" s="121" t="e">
        <f>IF(AND('Mapa final'!#REF!="Media",'Mapa final'!#REF!="Mayor"),CONCATENATE("R40C",'Mapa final'!#REF!),"")</f>
        <v>#REF!</v>
      </c>
      <c r="V134" s="87" t="e">
        <f>IF(AND('Mapa final'!#REF!="Media",'Mapa final'!#REF!="Catastrófico"),CONCATENATE("R40C",'Mapa final'!#REF!),"")</f>
        <v>#REF!</v>
      </c>
      <c r="W134" s="113" t="e">
        <f>IF(AND('Mapa final'!#REF!="Media",'Mapa final'!#REF!="Catastrófico"),CONCATENATE("R40C",'Mapa final'!#REF!),"")</f>
        <v>#REF!</v>
      </c>
      <c r="X134" s="88" t="e">
        <f>IF(AND('Mapa final'!#REF!="Media",'Mapa final'!#REF!="Catastrófico"),CONCATENATE("R40C",'Mapa final'!#REF!),"")</f>
        <v>#REF!</v>
      </c>
      <c r="Y134" s="36"/>
      <c r="Z134" s="220"/>
      <c r="AA134" s="221"/>
      <c r="AB134" s="221"/>
      <c r="AC134" s="221"/>
      <c r="AD134" s="221"/>
      <c r="AE134" s="222"/>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row>
    <row r="135" spans="1:61" ht="15" customHeight="1" x14ac:dyDescent="0.25">
      <c r="A135" s="36"/>
      <c r="B135" s="203"/>
      <c r="C135" s="204"/>
      <c r="D135" s="205"/>
      <c r="E135" s="172"/>
      <c r="F135" s="167"/>
      <c r="G135" s="167"/>
      <c r="H135" s="167"/>
      <c r="I135" s="167"/>
      <c r="J135" s="92" t="e">
        <f>IF(AND('Mapa final'!#REF!="Media",'Mapa final'!#REF!="Leve"),CONCATENATE("R41C",'Mapa final'!#REF!),"")</f>
        <v>#REF!</v>
      </c>
      <c r="K135" s="114" t="e">
        <f>IF(AND('Mapa final'!#REF!="Media",'Mapa final'!#REF!="Leve"),CONCATENATE("R41C",'Mapa final'!#REF!),"")</f>
        <v>#REF!</v>
      </c>
      <c r="L135" s="93" t="e">
        <f>IF(AND('Mapa final'!#REF!="Media",'Mapa final'!#REF!="Leve"),CONCATENATE("R41C",'Mapa final'!#REF!),"")</f>
        <v>#REF!</v>
      </c>
      <c r="M135" s="92" t="e">
        <f>IF(AND('Mapa final'!#REF!="Media",'Mapa final'!#REF!="Menor"),CONCATENATE("R41C",'Mapa final'!#REF!),"")</f>
        <v>#REF!</v>
      </c>
      <c r="N135" s="114" t="e">
        <f>IF(AND('Mapa final'!#REF!="Media",'Mapa final'!#REF!="Menor"),CONCATENATE("R41C",'Mapa final'!#REF!),"")</f>
        <v>#REF!</v>
      </c>
      <c r="O135" s="93" t="e">
        <f>IF(AND('Mapa final'!#REF!="Media",'Mapa final'!#REF!="Menor"),CONCATENATE("R41C",'Mapa final'!#REF!),"")</f>
        <v>#REF!</v>
      </c>
      <c r="P135" s="92" t="e">
        <f>IF(AND('Mapa final'!#REF!="Media",'Mapa final'!#REF!="Moderado"),CONCATENATE("R41C",'Mapa final'!#REF!),"")</f>
        <v>#REF!</v>
      </c>
      <c r="Q135" s="114" t="e">
        <f>IF(AND('Mapa final'!#REF!="Media",'Mapa final'!#REF!="Moderado"),CONCATENATE("R41C",'Mapa final'!#REF!),"")</f>
        <v>#REF!</v>
      </c>
      <c r="R135" s="93" t="e">
        <f>IF(AND('Mapa final'!#REF!="Media",'Mapa final'!#REF!="Moderado"),CONCATENATE("R41C",'Mapa final'!#REF!),"")</f>
        <v>#REF!</v>
      </c>
      <c r="S135" s="119" t="e">
        <f>IF(AND('Mapa final'!#REF!="Media",'Mapa final'!#REF!="Mayor"),CONCATENATE("R41C",'Mapa final'!#REF!),"")</f>
        <v>#REF!</v>
      </c>
      <c r="T135" s="120" t="e">
        <f>IF(AND('Mapa final'!#REF!="Media",'Mapa final'!#REF!="Mayor"),CONCATENATE("R41C",'Mapa final'!#REF!),"")</f>
        <v>#REF!</v>
      </c>
      <c r="U135" s="121" t="e">
        <f>IF(AND('Mapa final'!#REF!="Media",'Mapa final'!#REF!="Mayor"),CONCATENATE("R41C",'Mapa final'!#REF!),"")</f>
        <v>#REF!</v>
      </c>
      <c r="V135" s="87" t="e">
        <f>IF(AND('Mapa final'!#REF!="Media",'Mapa final'!#REF!="Catastrófico"),CONCATENATE("R41C",'Mapa final'!#REF!),"")</f>
        <v>#REF!</v>
      </c>
      <c r="W135" s="113" t="e">
        <f>IF(AND('Mapa final'!#REF!="Media",'Mapa final'!#REF!="Catastrófico"),CONCATENATE("R41C",'Mapa final'!#REF!),"")</f>
        <v>#REF!</v>
      </c>
      <c r="X135" s="88" t="e">
        <f>IF(AND('Mapa final'!#REF!="Media",'Mapa final'!#REF!="Catastrófico"),CONCATENATE("R41C",'Mapa final'!#REF!),"")</f>
        <v>#REF!</v>
      </c>
      <c r="Y135" s="36"/>
      <c r="Z135" s="220"/>
      <c r="AA135" s="221"/>
      <c r="AB135" s="221"/>
      <c r="AC135" s="221"/>
      <c r="AD135" s="221"/>
      <c r="AE135" s="222"/>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row>
    <row r="136" spans="1:61" ht="15" customHeight="1" x14ac:dyDescent="0.25">
      <c r="A136" s="36"/>
      <c r="B136" s="203"/>
      <c r="C136" s="204"/>
      <c r="D136" s="205"/>
      <c r="E136" s="172"/>
      <c r="F136" s="167"/>
      <c r="G136" s="167"/>
      <c r="H136" s="167"/>
      <c r="I136" s="167"/>
      <c r="J136" s="92" t="e">
        <f>IF(AND('Mapa final'!#REF!="Media",'Mapa final'!#REF!="Leve"),CONCATENATE("R42C",'Mapa final'!#REF!),"")</f>
        <v>#REF!</v>
      </c>
      <c r="K136" s="114" t="e">
        <f>IF(AND('Mapa final'!#REF!="Media",'Mapa final'!#REF!="Leve"),CONCATENATE("R42C",'Mapa final'!#REF!),"")</f>
        <v>#REF!</v>
      </c>
      <c r="L136" s="93" t="e">
        <f>IF(AND('Mapa final'!#REF!="Media",'Mapa final'!#REF!="Leve"),CONCATENATE("R42C",'Mapa final'!#REF!),"")</f>
        <v>#REF!</v>
      </c>
      <c r="M136" s="92" t="e">
        <f>IF(AND('Mapa final'!#REF!="Media",'Mapa final'!#REF!="Menor"),CONCATENATE("R42C",'Mapa final'!#REF!),"")</f>
        <v>#REF!</v>
      </c>
      <c r="N136" s="114" t="e">
        <f>IF(AND('Mapa final'!#REF!="Media",'Mapa final'!#REF!="Menor"),CONCATENATE("R42C",'Mapa final'!#REF!),"")</f>
        <v>#REF!</v>
      </c>
      <c r="O136" s="93" t="e">
        <f>IF(AND('Mapa final'!#REF!="Media",'Mapa final'!#REF!="Menor"),CONCATENATE("R42C",'Mapa final'!#REF!),"")</f>
        <v>#REF!</v>
      </c>
      <c r="P136" s="92" t="e">
        <f>IF(AND('Mapa final'!#REF!="Media",'Mapa final'!#REF!="Moderado"),CONCATENATE("R42C",'Mapa final'!#REF!),"")</f>
        <v>#REF!</v>
      </c>
      <c r="Q136" s="114" t="e">
        <f>IF(AND('Mapa final'!#REF!="Media",'Mapa final'!#REF!="Moderado"),CONCATENATE("R42C",'Mapa final'!#REF!),"")</f>
        <v>#REF!</v>
      </c>
      <c r="R136" s="93" t="e">
        <f>IF(AND('Mapa final'!#REF!="Media",'Mapa final'!#REF!="Moderado"),CONCATENATE("R42C",'Mapa final'!#REF!),"")</f>
        <v>#REF!</v>
      </c>
      <c r="S136" s="119" t="e">
        <f>IF(AND('Mapa final'!#REF!="Media",'Mapa final'!#REF!="Mayor"),CONCATENATE("R42C",'Mapa final'!#REF!),"")</f>
        <v>#REF!</v>
      </c>
      <c r="T136" s="120" t="e">
        <f>IF(AND('Mapa final'!#REF!="Media",'Mapa final'!#REF!="Mayor"),CONCATENATE("R42C",'Mapa final'!#REF!),"")</f>
        <v>#REF!</v>
      </c>
      <c r="U136" s="121" t="e">
        <f>IF(AND('Mapa final'!#REF!="Media",'Mapa final'!#REF!="Mayor"),CONCATENATE("R42C",'Mapa final'!#REF!),"")</f>
        <v>#REF!</v>
      </c>
      <c r="V136" s="87" t="e">
        <f>IF(AND('Mapa final'!#REF!="Media",'Mapa final'!#REF!="Catastrófico"),CONCATENATE("R42C",'Mapa final'!#REF!),"")</f>
        <v>#REF!</v>
      </c>
      <c r="W136" s="113" t="e">
        <f>IF(AND('Mapa final'!#REF!="Media",'Mapa final'!#REF!="Catastrófico"),CONCATENATE("R42C",'Mapa final'!#REF!),"")</f>
        <v>#REF!</v>
      </c>
      <c r="X136" s="88" t="e">
        <f>IF(AND('Mapa final'!#REF!="Media",'Mapa final'!#REF!="Catastrófico"),CONCATENATE("R42C",'Mapa final'!#REF!),"")</f>
        <v>#REF!</v>
      </c>
      <c r="Y136" s="36"/>
      <c r="Z136" s="220"/>
      <c r="AA136" s="221"/>
      <c r="AB136" s="221"/>
      <c r="AC136" s="221"/>
      <c r="AD136" s="221"/>
      <c r="AE136" s="222"/>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row>
    <row r="137" spans="1:61" ht="15" customHeight="1" thickBot="1" x14ac:dyDescent="0.3">
      <c r="A137" s="36"/>
      <c r="B137" s="203"/>
      <c r="C137" s="204"/>
      <c r="D137" s="205"/>
      <c r="E137" s="172"/>
      <c r="F137" s="167"/>
      <c r="G137" s="167"/>
      <c r="H137" s="167"/>
      <c r="I137" s="167"/>
      <c r="J137" s="92" t="e">
        <f>IF(AND('Mapa final'!#REF!="Media",'Mapa final'!#REF!="Leve"),CONCATENATE("R43C",'Mapa final'!#REF!),"")</f>
        <v>#REF!</v>
      </c>
      <c r="K137" s="114" t="e">
        <f>IF(AND('Mapa final'!#REF!="Media",'Mapa final'!#REF!="Leve"),CONCATENATE("R43C",'Mapa final'!#REF!),"")</f>
        <v>#REF!</v>
      </c>
      <c r="L137" s="93" t="e">
        <f>IF(AND('Mapa final'!#REF!="Media",'Mapa final'!#REF!="Leve"),CONCATENATE("R43C",'Mapa final'!#REF!),"")</f>
        <v>#REF!</v>
      </c>
      <c r="M137" s="92" t="e">
        <f>IF(AND('Mapa final'!#REF!="Media",'Mapa final'!#REF!="Menor"),CONCATENATE("R43C",'Mapa final'!#REF!),"")</f>
        <v>#REF!</v>
      </c>
      <c r="N137" s="114" t="e">
        <f>IF(AND('Mapa final'!#REF!="Media",'Mapa final'!#REF!="Menor"),CONCATENATE("R43C",'Mapa final'!#REF!),"")</f>
        <v>#REF!</v>
      </c>
      <c r="O137" s="93" t="e">
        <f>IF(AND('Mapa final'!#REF!="Media",'Mapa final'!#REF!="Menor"),CONCATENATE("R43C",'Mapa final'!#REF!),"")</f>
        <v>#REF!</v>
      </c>
      <c r="P137" s="92" t="e">
        <f>IF(AND('Mapa final'!#REF!="Media",'Mapa final'!#REF!="Moderado"),CONCATENATE("R43C",'Mapa final'!#REF!),"")</f>
        <v>#REF!</v>
      </c>
      <c r="Q137" s="114" t="e">
        <f>IF(AND('Mapa final'!#REF!="Media",'Mapa final'!#REF!="Moderado"),CONCATENATE("R43C",'Mapa final'!#REF!),"")</f>
        <v>#REF!</v>
      </c>
      <c r="R137" s="93" t="e">
        <f>IF(AND('Mapa final'!#REF!="Media",'Mapa final'!#REF!="Moderado"),CONCATENATE("R43C",'Mapa final'!#REF!),"")</f>
        <v>#REF!</v>
      </c>
      <c r="S137" s="119" t="e">
        <f>IF(AND('Mapa final'!#REF!="Media",'Mapa final'!#REF!="Mayor"),CONCATENATE("R43C",'Mapa final'!#REF!),"")</f>
        <v>#REF!</v>
      </c>
      <c r="T137" s="120" t="e">
        <f>IF(AND('Mapa final'!#REF!="Media",'Mapa final'!#REF!="Mayor"),CONCATENATE("R43C",'Mapa final'!#REF!),"")</f>
        <v>#REF!</v>
      </c>
      <c r="U137" s="121" t="e">
        <f>IF(AND('Mapa final'!#REF!="Media",'Mapa final'!#REF!="Mayor"),CONCATENATE("R43C",'Mapa final'!#REF!),"")</f>
        <v>#REF!</v>
      </c>
      <c r="V137" s="87" t="e">
        <f>IF(AND('Mapa final'!#REF!="Media",'Mapa final'!#REF!="Catastrófico"),CONCATENATE("R43C",'Mapa final'!#REF!),"")</f>
        <v>#REF!</v>
      </c>
      <c r="W137" s="113" t="e">
        <f>IF(AND('Mapa final'!#REF!="Media",'Mapa final'!#REF!="Catastrófico"),CONCATENATE("R43C",'Mapa final'!#REF!),"")</f>
        <v>#REF!</v>
      </c>
      <c r="X137" s="88" t="e">
        <f>IF(AND('Mapa final'!#REF!="Media",'Mapa final'!#REF!="Catastrófico"),CONCATENATE("R43C",'Mapa final'!#REF!),"")</f>
        <v>#REF!</v>
      </c>
      <c r="Y137" s="36"/>
      <c r="Z137" s="223"/>
      <c r="AA137" s="224"/>
      <c r="AB137" s="224"/>
      <c r="AC137" s="224"/>
      <c r="AD137" s="224"/>
      <c r="AE137" s="225"/>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row>
    <row r="138" spans="1:61" ht="15" customHeight="1" x14ac:dyDescent="0.25">
      <c r="A138" s="36"/>
      <c r="B138" s="203"/>
      <c r="C138" s="204"/>
      <c r="D138" s="205"/>
      <c r="E138" s="186" t="s">
        <v>98</v>
      </c>
      <c r="F138" s="187"/>
      <c r="G138" s="187"/>
      <c r="H138" s="187"/>
      <c r="I138" s="187"/>
      <c r="J138" s="97" t="e">
        <f>IF(AND('Mapa final'!#REF!="Baja",'Mapa final'!#REF!="Leve"),CONCATENATE("R1C",'Mapa final'!#REF!),"")</f>
        <v>#REF!</v>
      </c>
      <c r="K138" s="98" t="e">
        <f>IF(AND('Mapa final'!#REF!="Baja",'Mapa final'!#REF!="Leve"),CONCATENATE("R1C",'Mapa final'!#REF!),"")</f>
        <v>#REF!</v>
      </c>
      <c r="L138" s="99" t="e">
        <f>IF(AND('Mapa final'!#REF!="Baja",'Mapa final'!#REF!="Leve"),CONCATENATE("R1C",'Mapa final'!#REF!),"")</f>
        <v>#REF!</v>
      </c>
      <c r="M138" s="89" t="e">
        <f>IF(AND('Mapa final'!#REF!="Baja",'Mapa final'!#REF!="Menor"),CONCATENATE("R1C",'Mapa final'!#REF!),"")</f>
        <v>#REF!</v>
      </c>
      <c r="N138" s="90" t="e">
        <f>IF(AND('Mapa final'!#REF!="Baja",'Mapa final'!#REF!="Menor"),CONCATENATE("R1C",'Mapa final'!#REF!),"")</f>
        <v>#REF!</v>
      </c>
      <c r="O138" s="91" t="e">
        <f>IF(AND('Mapa final'!#REF!="Baja",'Mapa final'!#REF!="Menor"),CONCATENATE("R1C",'Mapa final'!#REF!),"")</f>
        <v>#REF!</v>
      </c>
      <c r="P138" s="89" t="e">
        <f>IF(AND('Mapa final'!#REF!="Baja",'Mapa final'!#REF!="Moderado"),CONCATENATE("R1C",'Mapa final'!#REF!),"")</f>
        <v>#REF!</v>
      </c>
      <c r="Q138" s="90" t="e">
        <f>IF(AND('Mapa final'!#REF!="Baja",'Mapa final'!#REF!="Moderado"),CONCATENATE("R1C",'Mapa final'!#REF!),"")</f>
        <v>#REF!</v>
      </c>
      <c r="R138" s="91" t="e">
        <f>IF(AND('Mapa final'!#REF!="Baja",'Mapa final'!#REF!="Moderado"),CONCATENATE("R1C",'Mapa final'!#REF!),"")</f>
        <v>#REF!</v>
      </c>
      <c r="S138" s="116" t="e">
        <f>IF(AND('Mapa final'!#REF!="Baja",'Mapa final'!#REF!="Mayor"),CONCATENATE("R1C",'Mapa final'!#REF!),"")</f>
        <v>#REF!</v>
      </c>
      <c r="T138" s="117" t="e">
        <f>IF(AND('Mapa final'!#REF!="Baja",'Mapa final'!#REF!="Mayor"),CONCATENATE("R1C",'Mapa final'!#REF!),"")</f>
        <v>#REF!</v>
      </c>
      <c r="U138" s="118" t="e">
        <f>IF(AND('Mapa final'!#REF!="Baja",'Mapa final'!#REF!="Mayor"),CONCATENATE("R1C",'Mapa final'!#REF!),"")</f>
        <v>#REF!</v>
      </c>
      <c r="V138" s="84" t="e">
        <f>IF(AND('Mapa final'!#REF!="Baja",'Mapa final'!#REF!="Catastrófico"),CONCATENATE("R1C",'Mapa final'!#REF!),"")</f>
        <v>#REF!</v>
      </c>
      <c r="W138" s="85" t="e">
        <f>IF(AND('Mapa final'!#REF!="Baja",'Mapa final'!#REF!="Catastrófico"),CONCATENATE("R1C",'Mapa final'!#REF!),"")</f>
        <v>#REF!</v>
      </c>
      <c r="X138" s="86" t="e">
        <f>IF(AND('Mapa final'!#REF!="Baja",'Mapa final'!#REF!="Catastrófico"),CONCATENATE("R1C",'Mapa final'!#REF!),"")</f>
        <v>#REF!</v>
      </c>
      <c r="Y138" s="36"/>
      <c r="Z138" s="214" t="s">
        <v>69</v>
      </c>
      <c r="AA138" s="215"/>
      <c r="AB138" s="215"/>
      <c r="AC138" s="215"/>
      <c r="AD138" s="215"/>
      <c r="AE138" s="21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row>
    <row r="139" spans="1:61" ht="15" customHeight="1" x14ac:dyDescent="0.25">
      <c r="A139" s="36"/>
      <c r="B139" s="203"/>
      <c r="C139" s="204"/>
      <c r="D139" s="205"/>
      <c r="E139" s="171"/>
      <c r="F139" s="167"/>
      <c r="G139" s="167"/>
      <c r="H139" s="167"/>
      <c r="I139" s="167"/>
      <c r="J139" s="100" t="e">
        <f>IF(AND('Mapa final'!#REF!="Baja",'Mapa final'!#REF!="Leve"),CONCATENATE("R2C",'Mapa final'!#REF!),"")</f>
        <v>#REF!</v>
      </c>
      <c r="K139" s="115" t="e">
        <f>IF(AND('Mapa final'!#REF!="Baja",'Mapa final'!#REF!="Leve"),CONCATENATE("R2C",'Mapa final'!#REF!),"")</f>
        <v>#REF!</v>
      </c>
      <c r="L139" s="101" t="e">
        <f>IF(AND('Mapa final'!#REF!="Baja",'Mapa final'!#REF!="Leve"),CONCATENATE("R2C",'Mapa final'!#REF!),"")</f>
        <v>#REF!</v>
      </c>
      <c r="M139" s="92" t="e">
        <f>IF(AND('Mapa final'!#REF!="Baja",'Mapa final'!#REF!="Menor"),CONCATENATE("R2C",'Mapa final'!#REF!),"")</f>
        <v>#REF!</v>
      </c>
      <c r="N139" s="114" t="e">
        <f>IF(AND('Mapa final'!#REF!="Baja",'Mapa final'!#REF!="Menor"),CONCATENATE("R2C",'Mapa final'!#REF!),"")</f>
        <v>#REF!</v>
      </c>
      <c r="O139" s="93" t="e">
        <f>IF(AND('Mapa final'!#REF!="Baja",'Mapa final'!#REF!="Menor"),CONCATENATE("R2C",'Mapa final'!#REF!),"")</f>
        <v>#REF!</v>
      </c>
      <c r="P139" s="92" t="e">
        <f>IF(AND('Mapa final'!#REF!="Baja",'Mapa final'!#REF!="Moderado"),CONCATENATE("R2C",'Mapa final'!#REF!),"")</f>
        <v>#REF!</v>
      </c>
      <c r="Q139" s="114" t="e">
        <f>IF(AND('Mapa final'!#REF!="Baja",'Mapa final'!#REF!="Moderado"),CONCATENATE("R2C",'Mapa final'!#REF!),"")</f>
        <v>#REF!</v>
      </c>
      <c r="R139" s="93" t="e">
        <f>IF(AND('Mapa final'!#REF!="Baja",'Mapa final'!#REF!="Moderado"),CONCATENATE("R2C",'Mapa final'!#REF!),"")</f>
        <v>#REF!</v>
      </c>
      <c r="S139" s="119" t="e">
        <f>IF(AND('Mapa final'!#REF!="Baja",'Mapa final'!#REF!="Mayor"),CONCATENATE("R2C",'Mapa final'!#REF!),"")</f>
        <v>#REF!</v>
      </c>
      <c r="T139" s="120" t="e">
        <f>IF(AND('Mapa final'!#REF!="Baja",'Mapa final'!#REF!="Mayor"),CONCATENATE("R2C",'Mapa final'!#REF!),"")</f>
        <v>#REF!</v>
      </c>
      <c r="U139" s="121" t="e">
        <f>IF(AND('Mapa final'!#REF!="Baja",'Mapa final'!#REF!="Mayor"),CONCATENATE("R2C",'Mapa final'!#REF!),"")</f>
        <v>#REF!</v>
      </c>
      <c r="V139" s="87" t="e">
        <f>IF(AND('Mapa final'!#REF!="Baja",'Mapa final'!#REF!="Catastrófico"),CONCATENATE("R2C",'Mapa final'!#REF!),"")</f>
        <v>#REF!</v>
      </c>
      <c r="W139" s="113" t="e">
        <f>IF(AND('Mapa final'!#REF!="Baja",'Mapa final'!#REF!="Catastrófico"),CONCATENATE("R2C",'Mapa final'!#REF!),"")</f>
        <v>#REF!</v>
      </c>
      <c r="X139" s="88" t="e">
        <f>IF(AND('Mapa final'!#REF!="Baja",'Mapa final'!#REF!="Catastrófico"),CONCATENATE("R2C",'Mapa final'!#REF!),"")</f>
        <v>#REF!</v>
      </c>
      <c r="Y139" s="36"/>
      <c r="Z139" s="214"/>
      <c r="AA139" s="215"/>
      <c r="AB139" s="215"/>
      <c r="AC139" s="215"/>
      <c r="AD139" s="215"/>
      <c r="AE139" s="21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row>
    <row r="140" spans="1:61" ht="15" customHeight="1" x14ac:dyDescent="0.25">
      <c r="A140" s="36"/>
      <c r="B140" s="203"/>
      <c r="C140" s="204"/>
      <c r="D140" s="205"/>
      <c r="E140" s="171"/>
      <c r="F140" s="167"/>
      <c r="G140" s="167"/>
      <c r="H140" s="167"/>
      <c r="I140" s="167"/>
      <c r="J140" s="100" t="e">
        <f>IF(AND('Mapa final'!#REF!="Baja",'Mapa final'!#REF!="Leve"),CONCATENATE("R3C",'Mapa final'!#REF!),"")</f>
        <v>#REF!</v>
      </c>
      <c r="K140" s="115" t="e">
        <f>IF(AND('Mapa final'!#REF!="Baja",'Mapa final'!#REF!="Leve"),CONCATENATE("R3C",'Mapa final'!#REF!),"")</f>
        <v>#REF!</v>
      </c>
      <c r="L140" s="101" t="e">
        <f>IF(AND('Mapa final'!#REF!="Baja",'Mapa final'!#REF!="Leve"),CONCATENATE("R3C",'Mapa final'!#REF!),"")</f>
        <v>#REF!</v>
      </c>
      <c r="M140" s="92" t="e">
        <f>IF(AND('Mapa final'!#REF!="Baja",'Mapa final'!#REF!="Menor"),CONCATENATE("R3C",'Mapa final'!#REF!),"")</f>
        <v>#REF!</v>
      </c>
      <c r="N140" s="114" t="e">
        <f>IF(AND('Mapa final'!#REF!="Baja",'Mapa final'!#REF!="Menor"),CONCATENATE("R3C",'Mapa final'!#REF!),"")</f>
        <v>#REF!</v>
      </c>
      <c r="O140" s="93" t="e">
        <f>IF(AND('Mapa final'!#REF!="Baja",'Mapa final'!#REF!="Menor"),CONCATENATE("R3C",'Mapa final'!#REF!),"")</f>
        <v>#REF!</v>
      </c>
      <c r="P140" s="92" t="e">
        <f>IF(AND('Mapa final'!#REF!="Baja",'Mapa final'!#REF!="Moderado"),CONCATENATE("R3C",'Mapa final'!#REF!),"")</f>
        <v>#REF!</v>
      </c>
      <c r="Q140" s="114" t="e">
        <f>IF(AND('Mapa final'!#REF!="Baja",'Mapa final'!#REF!="Moderado"),CONCATENATE("R3C",'Mapa final'!#REF!),"")</f>
        <v>#REF!</v>
      </c>
      <c r="R140" s="93" t="e">
        <f>IF(AND('Mapa final'!#REF!="Baja",'Mapa final'!#REF!="Moderado"),CONCATENATE("R3C",'Mapa final'!#REF!),"")</f>
        <v>#REF!</v>
      </c>
      <c r="S140" s="119" t="e">
        <f>IF(AND('Mapa final'!#REF!="Baja",'Mapa final'!#REF!="Mayor"),CONCATENATE("R3C",'Mapa final'!#REF!),"")</f>
        <v>#REF!</v>
      </c>
      <c r="T140" s="120" t="e">
        <f>IF(AND('Mapa final'!#REF!="Baja",'Mapa final'!#REF!="Mayor"),CONCATENATE("R3C",'Mapa final'!#REF!),"")</f>
        <v>#REF!</v>
      </c>
      <c r="U140" s="121" t="e">
        <f>IF(AND('Mapa final'!#REF!="Baja",'Mapa final'!#REF!="Mayor"),CONCATENATE("R3C",'Mapa final'!#REF!),"")</f>
        <v>#REF!</v>
      </c>
      <c r="V140" s="87" t="e">
        <f>IF(AND('Mapa final'!#REF!="Baja",'Mapa final'!#REF!="Catastrófico"),CONCATENATE("R3C",'Mapa final'!#REF!),"")</f>
        <v>#REF!</v>
      </c>
      <c r="W140" s="113" t="e">
        <f>IF(AND('Mapa final'!#REF!="Baja",'Mapa final'!#REF!="Catastrófico"),CONCATENATE("R3C",'Mapa final'!#REF!),"")</f>
        <v>#REF!</v>
      </c>
      <c r="X140" s="88" t="e">
        <f>IF(AND('Mapa final'!#REF!="Baja",'Mapa final'!#REF!="Catastrófico"),CONCATENATE("R3C",'Mapa final'!#REF!),"")</f>
        <v>#REF!</v>
      </c>
      <c r="Y140" s="36"/>
      <c r="Z140" s="214"/>
      <c r="AA140" s="215"/>
      <c r="AB140" s="215"/>
      <c r="AC140" s="215"/>
      <c r="AD140" s="215"/>
      <c r="AE140" s="21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row>
    <row r="141" spans="1:61" ht="15" customHeight="1" x14ac:dyDescent="0.25">
      <c r="A141" s="36"/>
      <c r="B141" s="203"/>
      <c r="C141" s="204"/>
      <c r="D141" s="205"/>
      <c r="E141" s="171"/>
      <c r="F141" s="167"/>
      <c r="G141" s="167"/>
      <c r="H141" s="167"/>
      <c r="I141" s="167"/>
      <c r="J141" s="100" t="e">
        <f>IF(AND('Mapa final'!#REF!="Baja",'Mapa final'!#REF!="Leve"),CONCATENATE("R4C",'Mapa final'!#REF!),"")</f>
        <v>#REF!</v>
      </c>
      <c r="K141" s="115" t="e">
        <f>IF(AND('Mapa final'!#REF!="Baja",'Mapa final'!#REF!="Leve"),CONCATENATE("R4C",'Mapa final'!#REF!),"")</f>
        <v>#REF!</v>
      </c>
      <c r="L141" s="101" t="e">
        <f>IF(AND('Mapa final'!#REF!="Baja",'Mapa final'!#REF!="Leve"),CONCATENATE("R4C",'Mapa final'!#REF!),"")</f>
        <v>#REF!</v>
      </c>
      <c r="M141" s="92" t="e">
        <f>IF(AND('Mapa final'!#REF!="Baja",'Mapa final'!#REF!="Menor"),CONCATENATE("R4C",'Mapa final'!#REF!),"")</f>
        <v>#REF!</v>
      </c>
      <c r="N141" s="114" t="e">
        <f>IF(AND('Mapa final'!#REF!="Baja",'Mapa final'!#REF!="Menor"),CONCATENATE("R4C",'Mapa final'!#REF!),"")</f>
        <v>#REF!</v>
      </c>
      <c r="O141" s="93" t="e">
        <f>IF(AND('Mapa final'!#REF!="Baja",'Mapa final'!#REF!="Menor"),CONCATENATE("R4C",'Mapa final'!#REF!),"")</f>
        <v>#REF!</v>
      </c>
      <c r="P141" s="92" t="e">
        <f>IF(AND('Mapa final'!#REF!="Baja",'Mapa final'!#REF!="Moderado"),CONCATENATE("R4C",'Mapa final'!#REF!),"")</f>
        <v>#REF!</v>
      </c>
      <c r="Q141" s="114" t="e">
        <f>IF(AND('Mapa final'!#REF!="Baja",'Mapa final'!#REF!="Moderado"),CONCATENATE("R4C",'Mapa final'!#REF!),"")</f>
        <v>#REF!</v>
      </c>
      <c r="R141" s="93" t="e">
        <f>IF(AND('Mapa final'!#REF!="Baja",'Mapa final'!#REF!="Moderado"),CONCATENATE("R4C",'Mapa final'!#REF!),"")</f>
        <v>#REF!</v>
      </c>
      <c r="S141" s="119" t="e">
        <f>IF(AND('Mapa final'!#REF!="Baja",'Mapa final'!#REF!="Mayor"),CONCATENATE("R4C",'Mapa final'!#REF!),"")</f>
        <v>#REF!</v>
      </c>
      <c r="T141" s="120" t="e">
        <f>IF(AND('Mapa final'!#REF!="Baja",'Mapa final'!#REF!="Mayor"),CONCATENATE("R4C",'Mapa final'!#REF!),"")</f>
        <v>#REF!</v>
      </c>
      <c r="U141" s="121" t="e">
        <f>IF(AND('Mapa final'!#REF!="Baja",'Mapa final'!#REF!="Mayor"),CONCATENATE("R4C",'Mapa final'!#REF!),"")</f>
        <v>#REF!</v>
      </c>
      <c r="V141" s="87" t="e">
        <f>IF(AND('Mapa final'!#REF!="Baja",'Mapa final'!#REF!="Catastrófico"),CONCATENATE("R4C",'Mapa final'!#REF!),"")</f>
        <v>#REF!</v>
      </c>
      <c r="W141" s="113" t="e">
        <f>IF(AND('Mapa final'!#REF!="Baja",'Mapa final'!#REF!="Catastrófico"),CONCATENATE("R4C",'Mapa final'!#REF!),"")</f>
        <v>#REF!</v>
      </c>
      <c r="X141" s="88" t="e">
        <f>IF(AND('Mapa final'!#REF!="Baja",'Mapa final'!#REF!="Catastrófico"),CONCATENATE("R4C",'Mapa final'!#REF!),"")</f>
        <v>#REF!</v>
      </c>
      <c r="Y141" s="36"/>
      <c r="Z141" s="214"/>
      <c r="AA141" s="215"/>
      <c r="AB141" s="215"/>
      <c r="AC141" s="215"/>
      <c r="AD141" s="215"/>
      <c r="AE141" s="21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row>
    <row r="142" spans="1:61" ht="15" customHeight="1" x14ac:dyDescent="0.25">
      <c r="A142" s="36"/>
      <c r="B142" s="203"/>
      <c r="C142" s="204"/>
      <c r="D142" s="205"/>
      <c r="E142" s="171"/>
      <c r="F142" s="167"/>
      <c r="G142" s="167"/>
      <c r="H142" s="167"/>
      <c r="I142" s="167"/>
      <c r="J142" s="100" t="e">
        <f>IF(AND('Mapa final'!#REF!="Baja",'Mapa final'!#REF!="Leve"),CONCATENATE("R5C",'Mapa final'!#REF!),"")</f>
        <v>#REF!</v>
      </c>
      <c r="K142" s="115" t="e">
        <f>IF(AND('Mapa final'!#REF!="Baja",'Mapa final'!#REF!="Leve"),CONCATENATE("R5C",'Mapa final'!#REF!),"")</f>
        <v>#REF!</v>
      </c>
      <c r="L142" s="101" t="e">
        <f>IF(AND('Mapa final'!#REF!="Baja",'Mapa final'!#REF!="Leve"),CONCATENATE("R5C",'Mapa final'!#REF!),"")</f>
        <v>#REF!</v>
      </c>
      <c r="M142" s="92" t="e">
        <f>IF(AND('Mapa final'!#REF!="Baja",'Mapa final'!#REF!="Menor"),CONCATENATE("R5C",'Mapa final'!#REF!),"")</f>
        <v>#REF!</v>
      </c>
      <c r="N142" s="114" t="e">
        <f>IF(AND('Mapa final'!#REF!="Baja",'Mapa final'!#REF!="Menor"),CONCATENATE("R5C",'Mapa final'!#REF!),"")</f>
        <v>#REF!</v>
      </c>
      <c r="O142" s="93" t="e">
        <f>IF(AND('Mapa final'!#REF!="Baja",'Mapa final'!#REF!="Menor"),CONCATENATE("R5C",'Mapa final'!#REF!),"")</f>
        <v>#REF!</v>
      </c>
      <c r="P142" s="92" t="e">
        <f>IF(AND('Mapa final'!#REF!="Baja",'Mapa final'!#REF!="Moderado"),CONCATENATE("R5C",'Mapa final'!#REF!),"")</f>
        <v>#REF!</v>
      </c>
      <c r="Q142" s="114" t="e">
        <f>IF(AND('Mapa final'!#REF!="Baja",'Mapa final'!#REF!="Moderado"),CONCATENATE("R5C",'Mapa final'!#REF!),"")</f>
        <v>#REF!</v>
      </c>
      <c r="R142" s="93" t="e">
        <f>IF(AND('Mapa final'!#REF!="Baja",'Mapa final'!#REF!="Moderado"),CONCATENATE("R5C",'Mapa final'!#REF!),"")</f>
        <v>#REF!</v>
      </c>
      <c r="S142" s="119" t="e">
        <f>IF(AND('Mapa final'!#REF!="Baja",'Mapa final'!#REF!="Mayor"),CONCATENATE("R5C",'Mapa final'!#REF!),"")</f>
        <v>#REF!</v>
      </c>
      <c r="T142" s="120" t="e">
        <f>IF(AND('Mapa final'!#REF!="Baja",'Mapa final'!#REF!="Mayor"),CONCATENATE("R5C",'Mapa final'!#REF!),"")</f>
        <v>#REF!</v>
      </c>
      <c r="U142" s="121" t="e">
        <f>IF(AND('Mapa final'!#REF!="Baja",'Mapa final'!#REF!="Mayor"),CONCATENATE("R5C",'Mapa final'!#REF!),"")</f>
        <v>#REF!</v>
      </c>
      <c r="V142" s="87" t="e">
        <f>IF(AND('Mapa final'!#REF!="Baja",'Mapa final'!#REF!="Catastrófico"),CONCATENATE("R5C",'Mapa final'!#REF!),"")</f>
        <v>#REF!</v>
      </c>
      <c r="W142" s="113" t="e">
        <f>IF(AND('Mapa final'!#REF!="Baja",'Mapa final'!#REF!="Catastrófico"),CONCATENATE("R5C",'Mapa final'!#REF!),"")</f>
        <v>#REF!</v>
      </c>
      <c r="X142" s="88" t="e">
        <f>IF(AND('Mapa final'!#REF!="Baja",'Mapa final'!#REF!="Catastrófico"),CONCATENATE("R5C",'Mapa final'!#REF!),"")</f>
        <v>#REF!</v>
      </c>
      <c r="Y142" s="36"/>
      <c r="Z142" s="214"/>
      <c r="AA142" s="215"/>
      <c r="AB142" s="215"/>
      <c r="AC142" s="215"/>
      <c r="AD142" s="215"/>
      <c r="AE142" s="21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row>
    <row r="143" spans="1:61" ht="15" customHeight="1" x14ac:dyDescent="0.25">
      <c r="A143" s="36"/>
      <c r="B143" s="203"/>
      <c r="C143" s="204"/>
      <c r="D143" s="205"/>
      <c r="E143" s="171"/>
      <c r="F143" s="167"/>
      <c r="G143" s="167"/>
      <c r="H143" s="167"/>
      <c r="I143" s="167"/>
      <c r="J143" s="100" t="e">
        <f>IF(AND('Mapa final'!#REF!="Baja",'Mapa final'!#REF!="Leve"),CONCATENATE("R6C",'Mapa final'!#REF!),"")</f>
        <v>#REF!</v>
      </c>
      <c r="K143" s="115" t="e">
        <f>IF(AND('Mapa final'!#REF!="Baja",'Mapa final'!#REF!="Leve"),CONCATENATE("R6C",'Mapa final'!#REF!),"")</f>
        <v>#REF!</v>
      </c>
      <c r="L143" s="101" t="e">
        <f>IF(AND('Mapa final'!#REF!="Baja",'Mapa final'!#REF!="Leve"),CONCATENATE("R6C",'Mapa final'!#REF!),"")</f>
        <v>#REF!</v>
      </c>
      <c r="M143" s="92" t="e">
        <f>IF(AND('Mapa final'!#REF!="Baja",'Mapa final'!#REF!="Menor"),CONCATENATE("R6C",'Mapa final'!#REF!),"")</f>
        <v>#REF!</v>
      </c>
      <c r="N143" s="114" t="e">
        <f>IF(AND('Mapa final'!#REF!="Baja",'Mapa final'!#REF!="Menor"),CONCATENATE("R6C",'Mapa final'!#REF!),"")</f>
        <v>#REF!</v>
      </c>
      <c r="O143" s="93" t="e">
        <f>IF(AND('Mapa final'!#REF!="Baja",'Mapa final'!#REF!="Menor"),CONCATENATE("R6C",'Mapa final'!#REF!),"")</f>
        <v>#REF!</v>
      </c>
      <c r="P143" s="92" t="e">
        <f>IF(AND('Mapa final'!#REF!="Baja",'Mapa final'!#REF!="Moderado"),CONCATENATE("R6C",'Mapa final'!#REF!),"")</f>
        <v>#REF!</v>
      </c>
      <c r="Q143" s="114" t="e">
        <f>IF(AND('Mapa final'!#REF!="Baja",'Mapa final'!#REF!="Moderado"),CONCATENATE("R6C",'Mapa final'!#REF!),"")</f>
        <v>#REF!</v>
      </c>
      <c r="R143" s="93" t="e">
        <f>IF(AND('Mapa final'!#REF!="Baja",'Mapa final'!#REF!="Moderado"),CONCATENATE("R6C",'Mapa final'!#REF!),"")</f>
        <v>#REF!</v>
      </c>
      <c r="S143" s="119" t="e">
        <f>IF(AND('Mapa final'!#REF!="Baja",'Mapa final'!#REF!="Mayor"),CONCATENATE("R6C",'Mapa final'!#REF!),"")</f>
        <v>#REF!</v>
      </c>
      <c r="T143" s="120" t="e">
        <f>IF(AND('Mapa final'!#REF!="Baja",'Mapa final'!#REF!="Mayor"),CONCATENATE("R6C",'Mapa final'!#REF!),"")</f>
        <v>#REF!</v>
      </c>
      <c r="U143" s="121" t="e">
        <f>IF(AND('Mapa final'!#REF!="Baja",'Mapa final'!#REF!="Mayor"),CONCATENATE("R6C",'Mapa final'!#REF!),"")</f>
        <v>#REF!</v>
      </c>
      <c r="V143" s="87" t="e">
        <f>IF(AND('Mapa final'!#REF!="Baja",'Mapa final'!#REF!="Catastrófico"),CONCATENATE("R6C",'Mapa final'!#REF!),"")</f>
        <v>#REF!</v>
      </c>
      <c r="W143" s="113" t="e">
        <f>IF(AND('Mapa final'!#REF!="Baja",'Mapa final'!#REF!="Catastrófico"),CONCATENATE("R6C",'Mapa final'!#REF!),"")</f>
        <v>#REF!</v>
      </c>
      <c r="X143" s="88" t="e">
        <f>IF(AND('Mapa final'!#REF!="Baja",'Mapa final'!#REF!="Catastrófico"),CONCATENATE("R6C",'Mapa final'!#REF!),"")</f>
        <v>#REF!</v>
      </c>
      <c r="Y143" s="36"/>
      <c r="Z143" s="214"/>
      <c r="AA143" s="215"/>
      <c r="AB143" s="215"/>
      <c r="AC143" s="215"/>
      <c r="AD143" s="215"/>
      <c r="AE143" s="21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row>
    <row r="144" spans="1:61" ht="15" customHeight="1" x14ac:dyDescent="0.25">
      <c r="A144" s="36"/>
      <c r="B144" s="203"/>
      <c r="C144" s="204"/>
      <c r="D144" s="205"/>
      <c r="E144" s="171"/>
      <c r="F144" s="167"/>
      <c r="G144" s="167"/>
      <c r="H144" s="167"/>
      <c r="I144" s="167"/>
      <c r="J144" s="100" t="e">
        <f>IF(AND('Mapa final'!#REF!="Baja",'Mapa final'!#REF!="Leve"),CONCATENATE("R7C",'Mapa final'!#REF!),"")</f>
        <v>#REF!</v>
      </c>
      <c r="K144" s="115" t="e">
        <f>IF(AND('Mapa final'!#REF!="Baja",'Mapa final'!#REF!="Leve"),CONCATENATE("R7C",'Mapa final'!#REF!),"")</f>
        <v>#REF!</v>
      </c>
      <c r="L144" s="101" t="e">
        <f>IF(AND('Mapa final'!#REF!="Baja",'Mapa final'!#REF!="Leve"),CONCATENATE("R7C",'Mapa final'!#REF!),"")</f>
        <v>#REF!</v>
      </c>
      <c r="M144" s="92" t="e">
        <f>IF(AND('Mapa final'!#REF!="Baja",'Mapa final'!#REF!="Menor"),CONCATENATE("R7C",'Mapa final'!#REF!),"")</f>
        <v>#REF!</v>
      </c>
      <c r="N144" s="114" t="e">
        <f>IF(AND('Mapa final'!#REF!="Baja",'Mapa final'!#REF!="Menor"),CONCATENATE("R7C",'Mapa final'!#REF!),"")</f>
        <v>#REF!</v>
      </c>
      <c r="O144" s="93" t="e">
        <f>IF(AND('Mapa final'!#REF!="Baja",'Mapa final'!#REF!="Menor"),CONCATENATE("R7C",'Mapa final'!#REF!),"")</f>
        <v>#REF!</v>
      </c>
      <c r="P144" s="92" t="e">
        <f>IF(AND('Mapa final'!#REF!="Baja",'Mapa final'!#REF!="Moderado"),CONCATENATE("R7C",'Mapa final'!#REF!),"")</f>
        <v>#REF!</v>
      </c>
      <c r="Q144" s="114" t="e">
        <f>IF(AND('Mapa final'!#REF!="Baja",'Mapa final'!#REF!="Moderado"),CONCATENATE("R7C",'Mapa final'!#REF!),"")</f>
        <v>#REF!</v>
      </c>
      <c r="R144" s="93" t="e">
        <f>IF(AND('Mapa final'!#REF!="Baja",'Mapa final'!#REF!="Moderado"),CONCATENATE("R7C",'Mapa final'!#REF!),"")</f>
        <v>#REF!</v>
      </c>
      <c r="S144" s="119" t="e">
        <f>IF(AND('Mapa final'!#REF!="Baja",'Mapa final'!#REF!="Mayor"),CONCATENATE("R7C",'Mapa final'!#REF!),"")</f>
        <v>#REF!</v>
      </c>
      <c r="T144" s="120" t="e">
        <f>IF(AND('Mapa final'!#REF!="Baja",'Mapa final'!#REF!="Mayor"),CONCATENATE("R7C",'Mapa final'!#REF!),"")</f>
        <v>#REF!</v>
      </c>
      <c r="U144" s="121" t="e">
        <f>IF(AND('Mapa final'!#REF!="Baja",'Mapa final'!#REF!="Mayor"),CONCATENATE("R7C",'Mapa final'!#REF!),"")</f>
        <v>#REF!</v>
      </c>
      <c r="V144" s="87" t="e">
        <f>IF(AND('Mapa final'!#REF!="Baja",'Mapa final'!#REF!="Catastrófico"),CONCATENATE("R7C",'Mapa final'!#REF!),"")</f>
        <v>#REF!</v>
      </c>
      <c r="W144" s="113" t="e">
        <f>IF(AND('Mapa final'!#REF!="Baja",'Mapa final'!#REF!="Catastrófico"),CONCATENATE("R7C",'Mapa final'!#REF!),"")</f>
        <v>#REF!</v>
      </c>
      <c r="X144" s="88" t="e">
        <f>IF(AND('Mapa final'!#REF!="Baja",'Mapa final'!#REF!="Catastrófico"),CONCATENATE("R7C",'Mapa final'!#REF!),"")</f>
        <v>#REF!</v>
      </c>
      <c r="Y144" s="36"/>
      <c r="Z144" s="214"/>
      <c r="AA144" s="215"/>
      <c r="AB144" s="215"/>
      <c r="AC144" s="215"/>
      <c r="AD144" s="215"/>
      <c r="AE144" s="21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row>
    <row r="145" spans="1:61" ht="15" customHeight="1" x14ac:dyDescent="0.25">
      <c r="A145" s="36"/>
      <c r="B145" s="203"/>
      <c r="C145" s="204"/>
      <c r="D145" s="205"/>
      <c r="E145" s="171"/>
      <c r="F145" s="167"/>
      <c r="G145" s="167"/>
      <c r="H145" s="167"/>
      <c r="I145" s="167"/>
      <c r="J145" s="100" t="e">
        <f>IF(AND('Mapa final'!#REF!="Baja",'Mapa final'!#REF!="Leve"),CONCATENATE("R8C",'Mapa final'!#REF!),"")</f>
        <v>#REF!</v>
      </c>
      <c r="K145" s="115" t="e">
        <f>IF(AND('Mapa final'!#REF!="Baja",'Mapa final'!#REF!="Leve"),CONCATENATE("R8C",'Mapa final'!#REF!),"")</f>
        <v>#REF!</v>
      </c>
      <c r="L145" s="101" t="e">
        <f>IF(AND('Mapa final'!#REF!="Baja",'Mapa final'!#REF!="Leve"),CONCATENATE("R8C",'Mapa final'!#REF!),"")</f>
        <v>#REF!</v>
      </c>
      <c r="M145" s="92" t="e">
        <f>IF(AND('Mapa final'!#REF!="Baja",'Mapa final'!#REF!="Menor"),CONCATENATE("R8C",'Mapa final'!#REF!),"")</f>
        <v>#REF!</v>
      </c>
      <c r="N145" s="114" t="e">
        <f>IF(AND('Mapa final'!#REF!="Baja",'Mapa final'!#REF!="Menor"),CONCATENATE("R8C",'Mapa final'!#REF!),"")</f>
        <v>#REF!</v>
      </c>
      <c r="O145" s="93" t="e">
        <f>IF(AND('Mapa final'!#REF!="Baja",'Mapa final'!#REF!="Menor"),CONCATENATE("R8C",'Mapa final'!#REF!),"")</f>
        <v>#REF!</v>
      </c>
      <c r="P145" s="92" t="e">
        <f>IF(AND('Mapa final'!#REF!="Baja",'Mapa final'!#REF!="Moderado"),CONCATENATE("R8C",'Mapa final'!#REF!),"")</f>
        <v>#REF!</v>
      </c>
      <c r="Q145" s="114" t="e">
        <f>IF(AND('Mapa final'!#REF!="Baja",'Mapa final'!#REF!="Moderado"),CONCATENATE("R8C",'Mapa final'!#REF!),"")</f>
        <v>#REF!</v>
      </c>
      <c r="R145" s="93" t="e">
        <f>IF(AND('Mapa final'!#REF!="Baja",'Mapa final'!#REF!="Moderado"),CONCATENATE("R8C",'Mapa final'!#REF!),"")</f>
        <v>#REF!</v>
      </c>
      <c r="S145" s="119" t="e">
        <f>IF(AND('Mapa final'!#REF!="Baja",'Mapa final'!#REF!="Mayor"),CONCATENATE("R8C",'Mapa final'!#REF!),"")</f>
        <v>#REF!</v>
      </c>
      <c r="T145" s="120" t="e">
        <f>IF(AND('Mapa final'!#REF!="Baja",'Mapa final'!#REF!="Mayor"),CONCATENATE("R8C",'Mapa final'!#REF!),"")</f>
        <v>#REF!</v>
      </c>
      <c r="U145" s="121" t="e">
        <f>IF(AND('Mapa final'!#REF!="Baja",'Mapa final'!#REF!="Mayor"),CONCATENATE("R8C",'Mapa final'!#REF!),"")</f>
        <v>#REF!</v>
      </c>
      <c r="V145" s="87" t="e">
        <f>IF(AND('Mapa final'!#REF!="Baja",'Mapa final'!#REF!="Catastrófico"),CONCATENATE("R8C",'Mapa final'!#REF!),"")</f>
        <v>#REF!</v>
      </c>
      <c r="W145" s="113" t="e">
        <f>IF(AND('Mapa final'!#REF!="Baja",'Mapa final'!#REF!="Catastrófico"),CONCATENATE("R8C",'Mapa final'!#REF!),"")</f>
        <v>#REF!</v>
      </c>
      <c r="X145" s="88" t="e">
        <f>IF(AND('Mapa final'!#REF!="Baja",'Mapa final'!#REF!="Catastrófico"),CONCATENATE("R8C",'Mapa final'!#REF!),"")</f>
        <v>#REF!</v>
      </c>
      <c r="Y145" s="36"/>
      <c r="Z145" s="214"/>
      <c r="AA145" s="215"/>
      <c r="AB145" s="215"/>
      <c r="AC145" s="215"/>
      <c r="AD145" s="215"/>
      <c r="AE145" s="21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row>
    <row r="146" spans="1:61" ht="15" customHeight="1" x14ac:dyDescent="0.25">
      <c r="A146" s="36"/>
      <c r="B146" s="203"/>
      <c r="C146" s="204"/>
      <c r="D146" s="205"/>
      <c r="E146" s="171"/>
      <c r="F146" s="167"/>
      <c r="G146" s="167"/>
      <c r="H146" s="167"/>
      <c r="I146" s="167"/>
      <c r="J146" s="100" t="e">
        <f>IF(AND('Mapa final'!#REF!="Baja",'Mapa final'!#REF!="Leve"),CONCATENATE("R9C",'Mapa final'!#REF!),"")</f>
        <v>#REF!</v>
      </c>
      <c r="K146" s="115" t="e">
        <f>IF(AND('Mapa final'!#REF!="Baja",'Mapa final'!#REF!="Leve"),CONCATENATE("R9C",'Mapa final'!#REF!),"")</f>
        <v>#REF!</v>
      </c>
      <c r="L146" s="101" t="e">
        <f>IF(AND('Mapa final'!#REF!="Baja",'Mapa final'!#REF!="Leve"),CONCATENATE("R9C",'Mapa final'!#REF!),"")</f>
        <v>#REF!</v>
      </c>
      <c r="M146" s="92" t="e">
        <f>IF(AND('Mapa final'!#REF!="Baja",'Mapa final'!#REF!="Menor"),CONCATENATE("R9C",'Mapa final'!#REF!),"")</f>
        <v>#REF!</v>
      </c>
      <c r="N146" s="114" t="e">
        <f>IF(AND('Mapa final'!#REF!="Baja",'Mapa final'!#REF!="Menor"),CONCATENATE("R9C",'Mapa final'!#REF!),"")</f>
        <v>#REF!</v>
      </c>
      <c r="O146" s="93" t="e">
        <f>IF(AND('Mapa final'!#REF!="Baja",'Mapa final'!#REF!="Menor"),CONCATENATE("R9C",'Mapa final'!#REF!),"")</f>
        <v>#REF!</v>
      </c>
      <c r="P146" s="92" t="e">
        <f>IF(AND('Mapa final'!#REF!="Baja",'Mapa final'!#REF!="Moderado"),CONCATENATE("R9C",'Mapa final'!#REF!),"")</f>
        <v>#REF!</v>
      </c>
      <c r="Q146" s="114" t="e">
        <f>IF(AND('Mapa final'!#REF!="Baja",'Mapa final'!#REF!="Moderado"),CONCATENATE("R9C",'Mapa final'!#REF!),"")</f>
        <v>#REF!</v>
      </c>
      <c r="R146" s="93" t="e">
        <f>IF(AND('Mapa final'!#REF!="Baja",'Mapa final'!#REF!="Moderado"),CONCATENATE("R9C",'Mapa final'!#REF!),"")</f>
        <v>#REF!</v>
      </c>
      <c r="S146" s="119" t="e">
        <f>IF(AND('Mapa final'!#REF!="Baja",'Mapa final'!#REF!="Mayor"),CONCATENATE("R9C",'Mapa final'!#REF!),"")</f>
        <v>#REF!</v>
      </c>
      <c r="T146" s="120" t="e">
        <f>IF(AND('Mapa final'!#REF!="Baja",'Mapa final'!#REF!="Mayor"),CONCATENATE("R9C",'Mapa final'!#REF!),"")</f>
        <v>#REF!</v>
      </c>
      <c r="U146" s="121" t="e">
        <f>IF(AND('Mapa final'!#REF!="Baja",'Mapa final'!#REF!="Mayor"),CONCATENATE("R9C",'Mapa final'!#REF!),"")</f>
        <v>#REF!</v>
      </c>
      <c r="V146" s="87" t="e">
        <f>IF(AND('Mapa final'!#REF!="Baja",'Mapa final'!#REF!="Catastrófico"),CONCATENATE("R9C",'Mapa final'!#REF!),"")</f>
        <v>#REF!</v>
      </c>
      <c r="W146" s="113" t="e">
        <f>IF(AND('Mapa final'!#REF!="Baja",'Mapa final'!#REF!="Catastrófico"),CONCATENATE("R9C",'Mapa final'!#REF!),"")</f>
        <v>#REF!</v>
      </c>
      <c r="X146" s="88" t="e">
        <f>IF(AND('Mapa final'!#REF!="Baja",'Mapa final'!#REF!="Catastrófico"),CONCATENATE("R9C",'Mapa final'!#REF!),"")</f>
        <v>#REF!</v>
      </c>
      <c r="Y146" s="36"/>
      <c r="Z146" s="214"/>
      <c r="AA146" s="215"/>
      <c r="AB146" s="215"/>
      <c r="AC146" s="215"/>
      <c r="AD146" s="215"/>
      <c r="AE146" s="21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row>
    <row r="147" spans="1:61" ht="15" customHeight="1" x14ac:dyDescent="0.25">
      <c r="A147" s="36"/>
      <c r="B147" s="203"/>
      <c r="C147" s="204"/>
      <c r="D147" s="205"/>
      <c r="E147" s="171"/>
      <c r="F147" s="167"/>
      <c r="G147" s="167"/>
      <c r="H147" s="167"/>
      <c r="I147" s="167"/>
      <c r="J147" s="100" t="e">
        <f>IF(AND('Mapa final'!#REF!="Baja",'Mapa final'!#REF!="Leve"),CONCATENATE("R10C",'Mapa final'!#REF!),"")</f>
        <v>#REF!</v>
      </c>
      <c r="K147" s="115" t="e">
        <f>IF(AND('Mapa final'!#REF!="Baja",'Mapa final'!#REF!="Leve"),CONCATENATE("R10C",'Mapa final'!#REF!),"")</f>
        <v>#REF!</v>
      </c>
      <c r="L147" s="101" t="e">
        <f>IF(AND('Mapa final'!#REF!="Baja",'Mapa final'!#REF!="Leve"),CONCATENATE("R10C",'Mapa final'!#REF!),"")</f>
        <v>#REF!</v>
      </c>
      <c r="M147" s="92" t="e">
        <f>IF(AND('Mapa final'!#REF!="Baja",'Mapa final'!#REF!="Menor"),CONCATENATE("R10C",'Mapa final'!#REF!),"")</f>
        <v>#REF!</v>
      </c>
      <c r="N147" s="114" t="e">
        <f>IF(AND('Mapa final'!#REF!="Baja",'Mapa final'!#REF!="Menor"),CONCATENATE("R10C",'Mapa final'!#REF!),"")</f>
        <v>#REF!</v>
      </c>
      <c r="O147" s="93" t="e">
        <f>IF(AND('Mapa final'!#REF!="Baja",'Mapa final'!#REF!="Menor"),CONCATENATE("R10C",'Mapa final'!#REF!),"")</f>
        <v>#REF!</v>
      </c>
      <c r="P147" s="92" t="e">
        <f>IF(AND('Mapa final'!#REF!="Baja",'Mapa final'!#REF!="Moderado"),CONCATENATE("R10C",'Mapa final'!#REF!),"")</f>
        <v>#REF!</v>
      </c>
      <c r="Q147" s="114" t="e">
        <f>IF(AND('Mapa final'!#REF!="Baja",'Mapa final'!#REF!="Moderado"),CONCATENATE("R10C",'Mapa final'!#REF!),"")</f>
        <v>#REF!</v>
      </c>
      <c r="R147" s="93" t="e">
        <f>IF(AND('Mapa final'!#REF!="Baja",'Mapa final'!#REF!="Moderado"),CONCATENATE("R10C",'Mapa final'!#REF!),"")</f>
        <v>#REF!</v>
      </c>
      <c r="S147" s="119" t="e">
        <f>IF(AND('Mapa final'!#REF!="Baja",'Mapa final'!#REF!="Mayor"),CONCATENATE("R10C",'Mapa final'!#REF!),"")</f>
        <v>#REF!</v>
      </c>
      <c r="T147" s="120" t="e">
        <f>IF(AND('Mapa final'!#REF!="Baja",'Mapa final'!#REF!="Mayor"),CONCATENATE("R10C",'Mapa final'!#REF!),"")</f>
        <v>#REF!</v>
      </c>
      <c r="U147" s="121" t="e">
        <f>IF(AND('Mapa final'!#REF!="Baja",'Mapa final'!#REF!="Mayor"),CONCATENATE("R10C",'Mapa final'!#REF!),"")</f>
        <v>#REF!</v>
      </c>
      <c r="V147" s="87" t="e">
        <f>IF(AND('Mapa final'!#REF!="Baja",'Mapa final'!#REF!="Catastrófico"),CONCATENATE("R10C",'Mapa final'!#REF!),"")</f>
        <v>#REF!</v>
      </c>
      <c r="W147" s="113" t="e">
        <f>IF(AND('Mapa final'!#REF!="Baja",'Mapa final'!#REF!="Catastrófico"),CONCATENATE("R10C",'Mapa final'!#REF!),"")</f>
        <v>#REF!</v>
      </c>
      <c r="X147" s="88" t="e">
        <f>IF(AND('Mapa final'!#REF!="Baja",'Mapa final'!#REF!="Catastrófico"),CONCATENATE("R10C",'Mapa final'!#REF!),"")</f>
        <v>#REF!</v>
      </c>
      <c r="Y147" s="36"/>
      <c r="Z147" s="214"/>
      <c r="AA147" s="215"/>
      <c r="AB147" s="215"/>
      <c r="AC147" s="215"/>
      <c r="AD147" s="215"/>
      <c r="AE147" s="21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row>
    <row r="148" spans="1:61" ht="15" customHeight="1" x14ac:dyDescent="0.25">
      <c r="A148" s="36"/>
      <c r="B148" s="203"/>
      <c r="C148" s="204"/>
      <c r="D148" s="205"/>
      <c r="E148" s="171"/>
      <c r="F148" s="167"/>
      <c r="G148" s="167"/>
      <c r="H148" s="167"/>
      <c r="I148" s="167"/>
      <c r="J148" s="100" t="e">
        <f>IF(AND('Mapa final'!#REF!="Baja",'Mapa final'!#REF!="Leve"),CONCATENATE("R11C",'Mapa final'!#REF!),"")</f>
        <v>#REF!</v>
      </c>
      <c r="K148" s="115" t="e">
        <f>IF(AND('Mapa final'!#REF!="Baja",'Mapa final'!#REF!="Leve"),CONCATENATE("R11C",'Mapa final'!#REF!),"")</f>
        <v>#REF!</v>
      </c>
      <c r="L148" s="101" t="e">
        <f>IF(AND('Mapa final'!#REF!="Baja",'Mapa final'!#REF!="Leve"),CONCATENATE("R11C",'Mapa final'!#REF!),"")</f>
        <v>#REF!</v>
      </c>
      <c r="M148" s="92" t="e">
        <f>IF(AND('Mapa final'!#REF!="Baja",'Mapa final'!#REF!="Menor"),CONCATENATE("R11C",'Mapa final'!#REF!),"")</f>
        <v>#REF!</v>
      </c>
      <c r="N148" s="114" t="e">
        <f>IF(AND('Mapa final'!#REF!="Baja",'Mapa final'!#REF!="Menor"),CONCATENATE("R11C",'Mapa final'!#REF!),"")</f>
        <v>#REF!</v>
      </c>
      <c r="O148" s="93" t="e">
        <f>IF(AND('Mapa final'!#REF!="Baja",'Mapa final'!#REF!="Menor"),CONCATENATE("R11C",'Mapa final'!#REF!),"")</f>
        <v>#REF!</v>
      </c>
      <c r="P148" s="92" t="e">
        <f>IF(AND('Mapa final'!#REF!="Baja",'Mapa final'!#REF!="Moderado"),CONCATENATE("R11C",'Mapa final'!#REF!),"")</f>
        <v>#REF!</v>
      </c>
      <c r="Q148" s="114" t="e">
        <f>IF(AND('Mapa final'!#REF!="Baja",'Mapa final'!#REF!="Moderado"),CONCATENATE("R11C",'Mapa final'!#REF!),"")</f>
        <v>#REF!</v>
      </c>
      <c r="R148" s="93" t="e">
        <f>IF(AND('Mapa final'!#REF!="Baja",'Mapa final'!#REF!="Moderado"),CONCATENATE("R11C",'Mapa final'!#REF!),"")</f>
        <v>#REF!</v>
      </c>
      <c r="S148" s="119" t="e">
        <f>IF(AND('Mapa final'!#REF!="Baja",'Mapa final'!#REF!="Mayor"),CONCATENATE("R11C",'Mapa final'!#REF!),"")</f>
        <v>#REF!</v>
      </c>
      <c r="T148" s="120" t="e">
        <f>IF(AND('Mapa final'!#REF!="Baja",'Mapa final'!#REF!="Mayor"),CONCATENATE("R11C",'Mapa final'!#REF!),"")</f>
        <v>#REF!</v>
      </c>
      <c r="U148" s="121" t="e">
        <f>IF(AND('Mapa final'!#REF!="Baja",'Mapa final'!#REF!="Mayor"),CONCATENATE("R11C",'Mapa final'!#REF!),"")</f>
        <v>#REF!</v>
      </c>
      <c r="V148" s="87" t="e">
        <f>IF(AND('Mapa final'!#REF!="Baja",'Mapa final'!#REF!="Catastrófico"),CONCATENATE("R11C",'Mapa final'!#REF!),"")</f>
        <v>#REF!</v>
      </c>
      <c r="W148" s="113" t="e">
        <f>IF(AND('Mapa final'!#REF!="Baja",'Mapa final'!#REF!="Catastrófico"),CONCATENATE("R11C",'Mapa final'!#REF!),"")</f>
        <v>#REF!</v>
      </c>
      <c r="X148" s="88" t="e">
        <f>IF(AND('Mapa final'!#REF!="Baja",'Mapa final'!#REF!="Catastrófico"),CONCATENATE("R11C",'Mapa final'!#REF!),"")</f>
        <v>#REF!</v>
      </c>
      <c r="Y148" s="36"/>
      <c r="Z148" s="214"/>
      <c r="AA148" s="215"/>
      <c r="AB148" s="215"/>
      <c r="AC148" s="215"/>
      <c r="AD148" s="215"/>
      <c r="AE148" s="21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row>
    <row r="149" spans="1:61" ht="15" customHeight="1" x14ac:dyDescent="0.25">
      <c r="A149" s="36"/>
      <c r="B149" s="203"/>
      <c r="C149" s="204"/>
      <c r="D149" s="205"/>
      <c r="E149" s="171"/>
      <c r="F149" s="167"/>
      <c r="G149" s="167"/>
      <c r="H149" s="167"/>
      <c r="I149" s="167"/>
      <c r="J149" s="100" t="e">
        <f>IF(AND('Mapa final'!#REF!="Baja",'Mapa final'!#REF!="Leve"),CONCATENATE("R12C",'Mapa final'!#REF!),"")</f>
        <v>#REF!</v>
      </c>
      <c r="K149" s="115" t="e">
        <f>IF(AND('Mapa final'!#REF!="Baja",'Mapa final'!#REF!="Leve"),CONCATENATE("R12C",'Mapa final'!#REF!),"")</f>
        <v>#REF!</v>
      </c>
      <c r="L149" s="101" t="e">
        <f>IF(AND('Mapa final'!#REF!="Baja",'Mapa final'!#REF!="Leve"),CONCATENATE("R12C",'Mapa final'!#REF!),"")</f>
        <v>#REF!</v>
      </c>
      <c r="M149" s="92" t="e">
        <f>IF(AND('Mapa final'!#REF!="Baja",'Mapa final'!#REF!="Menor"),CONCATENATE("R12C",'Mapa final'!#REF!),"")</f>
        <v>#REF!</v>
      </c>
      <c r="N149" s="114" t="e">
        <f>IF(AND('Mapa final'!#REF!="Baja",'Mapa final'!#REF!="Menor"),CONCATENATE("R12C",'Mapa final'!#REF!),"")</f>
        <v>#REF!</v>
      </c>
      <c r="O149" s="93" t="e">
        <f>IF(AND('Mapa final'!#REF!="Baja",'Mapa final'!#REF!="Menor"),CONCATENATE("R12C",'Mapa final'!#REF!),"")</f>
        <v>#REF!</v>
      </c>
      <c r="P149" s="92" t="e">
        <f>IF(AND('Mapa final'!#REF!="Baja",'Mapa final'!#REF!="Moderado"),CONCATENATE("R12C",'Mapa final'!#REF!),"")</f>
        <v>#REF!</v>
      </c>
      <c r="Q149" s="114" t="e">
        <f>IF(AND('Mapa final'!#REF!="Baja",'Mapa final'!#REF!="Moderado"),CONCATENATE("R12C",'Mapa final'!#REF!),"")</f>
        <v>#REF!</v>
      </c>
      <c r="R149" s="93" t="e">
        <f>IF(AND('Mapa final'!#REF!="Baja",'Mapa final'!#REF!="Moderado"),CONCATENATE("R12C",'Mapa final'!#REF!),"")</f>
        <v>#REF!</v>
      </c>
      <c r="S149" s="119" t="e">
        <f>IF(AND('Mapa final'!#REF!="Baja",'Mapa final'!#REF!="Mayor"),CONCATENATE("R12C",'Mapa final'!#REF!),"")</f>
        <v>#REF!</v>
      </c>
      <c r="T149" s="120" t="e">
        <f>IF(AND('Mapa final'!#REF!="Baja",'Mapa final'!#REF!="Mayor"),CONCATENATE("R12C",'Mapa final'!#REF!),"")</f>
        <v>#REF!</v>
      </c>
      <c r="U149" s="121" t="e">
        <f>IF(AND('Mapa final'!#REF!="Baja",'Mapa final'!#REF!="Mayor"),CONCATENATE("R12C",'Mapa final'!#REF!),"")</f>
        <v>#REF!</v>
      </c>
      <c r="V149" s="87" t="e">
        <f>IF(AND('Mapa final'!#REF!="Baja",'Mapa final'!#REF!="Catastrófico"),CONCATENATE("R12C",'Mapa final'!#REF!),"")</f>
        <v>#REF!</v>
      </c>
      <c r="W149" s="113" t="e">
        <f>IF(AND('Mapa final'!#REF!="Baja",'Mapa final'!#REF!="Catastrófico"),CONCATENATE("R12C",'Mapa final'!#REF!),"")</f>
        <v>#REF!</v>
      </c>
      <c r="X149" s="88" t="e">
        <f>IF(AND('Mapa final'!#REF!="Baja",'Mapa final'!#REF!="Catastrófico"),CONCATENATE("R12C",'Mapa final'!#REF!),"")</f>
        <v>#REF!</v>
      </c>
      <c r="Y149" s="36"/>
      <c r="Z149" s="214"/>
      <c r="AA149" s="215"/>
      <c r="AB149" s="215"/>
      <c r="AC149" s="215"/>
      <c r="AD149" s="215"/>
      <c r="AE149" s="21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row>
    <row r="150" spans="1:61" ht="15" customHeight="1" x14ac:dyDescent="0.25">
      <c r="A150" s="36"/>
      <c r="B150" s="203"/>
      <c r="C150" s="204"/>
      <c r="D150" s="205"/>
      <c r="E150" s="171"/>
      <c r="F150" s="167"/>
      <c r="G150" s="167"/>
      <c r="H150" s="167"/>
      <c r="I150" s="167"/>
      <c r="J150" s="100" t="e">
        <f>IF(AND('Mapa final'!#REF!="Baja",'Mapa final'!#REF!="Leve"),CONCATENATE("R12C",'Mapa final'!#REF!),"")</f>
        <v>#REF!</v>
      </c>
      <c r="K150" s="115" t="e">
        <f>IF(AND('Mapa final'!#REF!="Baja",'Mapa final'!#REF!="Leve"),CONCATENATE("R13C",'Mapa final'!#REF!),"")</f>
        <v>#REF!</v>
      </c>
      <c r="L150" s="101" t="e">
        <f>IF(AND('Mapa final'!#REF!="Baja",'Mapa final'!#REF!="Leve"),CONCATENATE("R13C",'Mapa final'!#REF!),"")</f>
        <v>#REF!</v>
      </c>
      <c r="M150" s="92" t="e">
        <f>IF(AND('Mapa final'!#REF!="Baja",'Mapa final'!#REF!="Menor"),CONCATENATE("R12C",'Mapa final'!#REF!),"")</f>
        <v>#REF!</v>
      </c>
      <c r="N150" s="114" t="e">
        <f>IF(AND('Mapa final'!#REF!="Baja",'Mapa final'!#REF!="Menor"),CONCATENATE("R13C",'Mapa final'!#REF!),"")</f>
        <v>#REF!</v>
      </c>
      <c r="O150" s="93" t="e">
        <f>IF(AND('Mapa final'!#REF!="Baja",'Mapa final'!#REF!="Menor"),CONCATENATE("R13C",'Mapa final'!#REF!),"")</f>
        <v>#REF!</v>
      </c>
      <c r="P150" s="92" t="e">
        <f>IF(AND('Mapa final'!#REF!="Baja",'Mapa final'!#REF!="Moderado"),CONCATENATE("R12C",'Mapa final'!#REF!),"")</f>
        <v>#REF!</v>
      </c>
      <c r="Q150" s="114" t="e">
        <f>IF(AND('Mapa final'!#REF!="Baja",'Mapa final'!#REF!="Moderado"),CONCATENATE("R13C",'Mapa final'!#REF!),"")</f>
        <v>#REF!</v>
      </c>
      <c r="R150" s="93" t="e">
        <f>IF(AND('Mapa final'!#REF!="Baja",'Mapa final'!#REF!="Moderado"),CONCATENATE("R13C",'Mapa final'!#REF!),"")</f>
        <v>#REF!</v>
      </c>
      <c r="S150" s="119" t="e">
        <f>IF(AND('Mapa final'!#REF!="Baja",'Mapa final'!#REF!="Mayor"),CONCATENATE("R12C",'Mapa final'!#REF!),"")</f>
        <v>#REF!</v>
      </c>
      <c r="T150" s="120" t="e">
        <f>IF(AND('Mapa final'!#REF!="Baja",'Mapa final'!#REF!="Mayor"),CONCATENATE("R13C",'Mapa final'!#REF!),"")</f>
        <v>#REF!</v>
      </c>
      <c r="U150" s="121" t="e">
        <f>IF(AND('Mapa final'!#REF!="Baja",'Mapa final'!#REF!="Mayor"),CONCATENATE("R13C",'Mapa final'!#REF!),"")</f>
        <v>#REF!</v>
      </c>
      <c r="V150" s="87" t="e">
        <f>IF(AND('Mapa final'!#REF!="Baja",'Mapa final'!#REF!="Catastrófico"),CONCATENATE("R12C",'Mapa final'!#REF!),"")</f>
        <v>#REF!</v>
      </c>
      <c r="W150" s="113" t="e">
        <f>IF(AND('Mapa final'!#REF!="Baja",'Mapa final'!#REF!="Catastrófico"),CONCATENATE("R13C",'Mapa final'!#REF!),"")</f>
        <v>#REF!</v>
      </c>
      <c r="X150" s="88" t="e">
        <f>IF(AND('Mapa final'!#REF!="Baja",'Mapa final'!#REF!="Catastrófico"),CONCATENATE("R13C",'Mapa final'!#REF!),"")</f>
        <v>#REF!</v>
      </c>
      <c r="Y150" s="36"/>
      <c r="Z150" s="214"/>
      <c r="AA150" s="215"/>
      <c r="AB150" s="215"/>
      <c r="AC150" s="215"/>
      <c r="AD150" s="215"/>
      <c r="AE150" s="21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row>
    <row r="151" spans="1:61" ht="15" customHeight="1" x14ac:dyDescent="0.25">
      <c r="A151" s="36"/>
      <c r="B151" s="203"/>
      <c r="C151" s="204"/>
      <c r="D151" s="205"/>
      <c r="E151" s="171"/>
      <c r="F151" s="167"/>
      <c r="G151" s="167"/>
      <c r="H151" s="167"/>
      <c r="I151" s="167"/>
      <c r="J151" s="100" t="e">
        <f>IF(AND('Mapa final'!#REF!="Baja",'Mapa final'!#REF!="Leve"),CONCATENATE("R13C",'Mapa final'!#REF!),"")</f>
        <v>#REF!</v>
      </c>
      <c r="K151" s="115" t="e">
        <f>IF(AND('Mapa final'!#REF!="Baja",'Mapa final'!#REF!="Leve"),CONCATENATE("R14C",'Mapa final'!#REF!),"")</f>
        <v>#REF!</v>
      </c>
      <c r="L151" s="101" t="e">
        <f>IF(AND('Mapa final'!#REF!="Baja",'Mapa final'!#REF!="Leve"),CONCATENATE("R14C",'Mapa final'!#REF!),"")</f>
        <v>#REF!</v>
      </c>
      <c r="M151" s="92" t="e">
        <f>IF(AND('Mapa final'!#REF!="Baja",'Mapa final'!#REF!="Menor"),CONCATENATE("R13C",'Mapa final'!#REF!),"")</f>
        <v>#REF!</v>
      </c>
      <c r="N151" s="114" t="e">
        <f>IF(AND('Mapa final'!#REF!="Baja",'Mapa final'!#REF!="Menor"),CONCATENATE("R14C",'Mapa final'!#REF!),"")</f>
        <v>#REF!</v>
      </c>
      <c r="O151" s="93" t="e">
        <f>IF(AND('Mapa final'!#REF!="Baja",'Mapa final'!#REF!="Menor"),CONCATENATE("R14C",'Mapa final'!#REF!),"")</f>
        <v>#REF!</v>
      </c>
      <c r="P151" s="92" t="e">
        <f>IF(AND('Mapa final'!#REF!="Baja",'Mapa final'!#REF!="Moderado"),CONCATENATE("R13C",'Mapa final'!#REF!),"")</f>
        <v>#REF!</v>
      </c>
      <c r="Q151" s="114" t="e">
        <f>IF(AND('Mapa final'!#REF!="Baja",'Mapa final'!#REF!="Moderado"),CONCATENATE("R14C",'Mapa final'!#REF!),"")</f>
        <v>#REF!</v>
      </c>
      <c r="R151" s="93" t="e">
        <f>IF(AND('Mapa final'!#REF!="Baja",'Mapa final'!#REF!="Moderado"),CONCATENATE("R14C",'Mapa final'!#REF!),"")</f>
        <v>#REF!</v>
      </c>
      <c r="S151" s="119" t="e">
        <f>IF(AND('Mapa final'!#REF!="Baja",'Mapa final'!#REF!="Mayor"),CONCATENATE("R13C",'Mapa final'!#REF!),"")</f>
        <v>#REF!</v>
      </c>
      <c r="T151" s="120" t="e">
        <f>IF(AND('Mapa final'!#REF!="Baja",'Mapa final'!#REF!="Mayor"),CONCATENATE("R14C",'Mapa final'!#REF!),"")</f>
        <v>#REF!</v>
      </c>
      <c r="U151" s="121" t="e">
        <f>IF(AND('Mapa final'!#REF!="Baja",'Mapa final'!#REF!="Mayor"),CONCATENATE("R14C",'Mapa final'!#REF!),"")</f>
        <v>#REF!</v>
      </c>
      <c r="V151" s="87" t="e">
        <f>IF(AND('Mapa final'!#REF!="Baja",'Mapa final'!#REF!="Catastrófico"),CONCATENATE("R13C",'Mapa final'!#REF!),"")</f>
        <v>#REF!</v>
      </c>
      <c r="W151" s="113" t="e">
        <f>IF(AND('Mapa final'!#REF!="Baja",'Mapa final'!#REF!="Catastrófico"),CONCATENATE("R14C",'Mapa final'!#REF!),"")</f>
        <v>#REF!</v>
      </c>
      <c r="X151" s="88" t="e">
        <f>IF(AND('Mapa final'!#REF!="Baja",'Mapa final'!#REF!="Catastrófico"),CONCATENATE("R14C",'Mapa final'!#REF!),"")</f>
        <v>#REF!</v>
      </c>
      <c r="Y151" s="36"/>
      <c r="Z151" s="214"/>
      <c r="AA151" s="215"/>
      <c r="AB151" s="215"/>
      <c r="AC151" s="215"/>
      <c r="AD151" s="215"/>
      <c r="AE151" s="21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row>
    <row r="152" spans="1:61" ht="15" customHeight="1" x14ac:dyDescent="0.25">
      <c r="A152" s="36"/>
      <c r="B152" s="203"/>
      <c r="C152" s="204"/>
      <c r="D152" s="205"/>
      <c r="E152" s="171"/>
      <c r="F152" s="167"/>
      <c r="G152" s="167"/>
      <c r="H152" s="167"/>
      <c r="I152" s="167"/>
      <c r="J152" s="100" t="e">
        <f>IF(AND('Mapa final'!#REF!="Baja",'Mapa final'!#REF!="Leve"),CONCATENATE("R14C",'Mapa final'!#REF!),"")</f>
        <v>#REF!</v>
      </c>
      <c r="K152" s="115" t="e">
        <f>IF(AND('Mapa final'!#REF!="Baja",'Mapa final'!#REF!="Leve"),CONCATENATE("R14C",'Mapa final'!#REF!),"")</f>
        <v>#REF!</v>
      </c>
      <c r="L152" s="101" t="e">
        <f>IF(AND('Mapa final'!#REF!="Baja",'Mapa final'!#REF!="Leve"),CONCATENATE("R14C",'Mapa final'!#REF!),"")</f>
        <v>#REF!</v>
      </c>
      <c r="M152" s="92" t="e">
        <f>IF(AND('Mapa final'!#REF!="Baja",'Mapa final'!#REF!="Menor"),CONCATENATE("R14C",'Mapa final'!#REF!),"")</f>
        <v>#REF!</v>
      </c>
      <c r="N152" s="114" t="e">
        <f>IF(AND('Mapa final'!#REF!="Baja",'Mapa final'!#REF!="Menor"),CONCATENATE("R14C",'Mapa final'!#REF!),"")</f>
        <v>#REF!</v>
      </c>
      <c r="O152" s="93" t="e">
        <f>IF(AND('Mapa final'!#REF!="Baja",'Mapa final'!#REF!="Menor"),CONCATENATE("R14C",'Mapa final'!#REF!),"")</f>
        <v>#REF!</v>
      </c>
      <c r="P152" s="92" t="e">
        <f>IF(AND('Mapa final'!#REF!="Baja",'Mapa final'!#REF!="Moderado"),CONCATENATE("R14C",'Mapa final'!#REF!),"")</f>
        <v>#REF!</v>
      </c>
      <c r="Q152" s="114" t="e">
        <f>IF(AND('Mapa final'!#REF!="Baja",'Mapa final'!#REF!="Moderado"),CONCATENATE("R14C",'Mapa final'!#REF!),"")</f>
        <v>#REF!</v>
      </c>
      <c r="R152" s="93" t="e">
        <f>IF(AND('Mapa final'!#REF!="Baja",'Mapa final'!#REF!="Moderado"),CONCATENATE("R14C",'Mapa final'!#REF!),"")</f>
        <v>#REF!</v>
      </c>
      <c r="S152" s="119" t="e">
        <f>IF(AND('Mapa final'!#REF!="Baja",'Mapa final'!#REF!="Mayor"),CONCATENATE("R14C",'Mapa final'!#REF!),"")</f>
        <v>#REF!</v>
      </c>
      <c r="T152" s="120" t="e">
        <f>IF(AND('Mapa final'!#REF!="Baja",'Mapa final'!#REF!="Mayor"),CONCATENATE("R14C",'Mapa final'!#REF!),"")</f>
        <v>#REF!</v>
      </c>
      <c r="U152" s="121" t="e">
        <f>IF(AND('Mapa final'!#REF!="Baja",'Mapa final'!#REF!="Mayor"),CONCATENATE("R14C",'Mapa final'!#REF!),"")</f>
        <v>#REF!</v>
      </c>
      <c r="V152" s="87" t="e">
        <f>IF(AND('Mapa final'!#REF!="Baja",'Mapa final'!#REF!="Catastrófico"),CONCATENATE("R14C",'Mapa final'!#REF!),"")</f>
        <v>#REF!</v>
      </c>
      <c r="W152" s="113" t="e">
        <f>IF(AND('Mapa final'!#REF!="Baja",'Mapa final'!#REF!="Catastrófico"),CONCATENATE("R14C",'Mapa final'!#REF!),"")</f>
        <v>#REF!</v>
      </c>
      <c r="X152" s="88" t="e">
        <f>IF(AND('Mapa final'!#REF!="Baja",'Mapa final'!#REF!="Catastrófico"),CONCATENATE("R14C",'Mapa final'!#REF!),"")</f>
        <v>#REF!</v>
      </c>
      <c r="Y152" s="36"/>
      <c r="Z152" s="214"/>
      <c r="AA152" s="215"/>
      <c r="AB152" s="215"/>
      <c r="AC152" s="215"/>
      <c r="AD152" s="215"/>
      <c r="AE152" s="21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row>
    <row r="153" spans="1:61" ht="15" customHeight="1" x14ac:dyDescent="0.25">
      <c r="A153" s="36"/>
      <c r="B153" s="203"/>
      <c r="C153" s="204"/>
      <c r="D153" s="205"/>
      <c r="E153" s="171"/>
      <c r="F153" s="167"/>
      <c r="G153" s="167"/>
      <c r="H153" s="167"/>
      <c r="I153" s="167"/>
      <c r="J153" s="100" t="e">
        <f>IF(AND('Mapa final'!#REF!="Baja",'Mapa final'!#REF!="Leve"),CONCATENATE("R15C",'Mapa final'!#REF!),"")</f>
        <v>#REF!</v>
      </c>
      <c r="K153" s="115" t="e">
        <f>IF(AND('Mapa final'!#REF!="Baja",'Mapa final'!#REF!="Leve"),CONCATENATE("R15C",'Mapa final'!#REF!),"")</f>
        <v>#REF!</v>
      </c>
      <c r="L153" s="101" t="e">
        <f>IF(AND('Mapa final'!#REF!="Baja",'Mapa final'!#REF!="Leve"),CONCATENATE("R15C",'Mapa final'!#REF!),"")</f>
        <v>#REF!</v>
      </c>
      <c r="M153" s="92" t="e">
        <f>IF(AND('Mapa final'!#REF!="Baja",'Mapa final'!#REF!="Menor"),CONCATENATE("R15C",'Mapa final'!#REF!),"")</f>
        <v>#REF!</v>
      </c>
      <c r="N153" s="114" t="e">
        <f>IF(AND('Mapa final'!#REF!="Baja",'Mapa final'!#REF!="Menor"),CONCATENATE("R15C",'Mapa final'!#REF!),"")</f>
        <v>#REF!</v>
      </c>
      <c r="O153" s="93" t="e">
        <f>IF(AND('Mapa final'!#REF!="Baja",'Mapa final'!#REF!="Menor"),CONCATENATE("R15C",'Mapa final'!#REF!),"")</f>
        <v>#REF!</v>
      </c>
      <c r="P153" s="92" t="e">
        <f>IF(AND('Mapa final'!#REF!="Baja",'Mapa final'!#REF!="Moderado"),CONCATENATE("R15C",'Mapa final'!#REF!),"")</f>
        <v>#REF!</v>
      </c>
      <c r="Q153" s="114" t="e">
        <f>IF(AND('Mapa final'!#REF!="Baja",'Mapa final'!#REF!="Moderado"),CONCATENATE("R15C",'Mapa final'!#REF!),"")</f>
        <v>#REF!</v>
      </c>
      <c r="R153" s="93" t="e">
        <f>IF(AND('Mapa final'!#REF!="Baja",'Mapa final'!#REF!="Moderado"),CONCATENATE("R15C",'Mapa final'!#REF!),"")</f>
        <v>#REF!</v>
      </c>
      <c r="S153" s="119" t="e">
        <f>IF(AND('Mapa final'!#REF!="Baja",'Mapa final'!#REF!="Mayor"),CONCATENATE("R15C",'Mapa final'!#REF!),"")</f>
        <v>#REF!</v>
      </c>
      <c r="T153" s="120" t="e">
        <f>IF(AND('Mapa final'!#REF!="Baja",'Mapa final'!#REF!="Mayor"),CONCATENATE("R15C",'Mapa final'!#REF!),"")</f>
        <v>#REF!</v>
      </c>
      <c r="U153" s="121" t="e">
        <f>IF(AND('Mapa final'!#REF!="Baja",'Mapa final'!#REF!="Mayor"),CONCATENATE("R15C",'Mapa final'!#REF!),"")</f>
        <v>#REF!</v>
      </c>
      <c r="V153" s="87" t="e">
        <f>IF(AND('Mapa final'!#REF!="Baja",'Mapa final'!#REF!="Catastrófico"),CONCATENATE("R15C",'Mapa final'!#REF!),"")</f>
        <v>#REF!</v>
      </c>
      <c r="W153" s="113" t="e">
        <f>IF(AND('Mapa final'!#REF!="Baja",'Mapa final'!#REF!="Catastrófico"),CONCATENATE("R15C",'Mapa final'!#REF!),"")</f>
        <v>#REF!</v>
      </c>
      <c r="X153" s="88" t="e">
        <f>IF(AND('Mapa final'!#REF!="Baja",'Mapa final'!#REF!="Catastrófico"),CONCATENATE("R15C",'Mapa final'!#REF!),"")</f>
        <v>#REF!</v>
      </c>
      <c r="Y153" s="36"/>
      <c r="Z153" s="214"/>
      <c r="AA153" s="215"/>
      <c r="AB153" s="215"/>
      <c r="AC153" s="215"/>
      <c r="AD153" s="215"/>
      <c r="AE153" s="21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row>
    <row r="154" spans="1:61" ht="15" customHeight="1" x14ac:dyDescent="0.25">
      <c r="A154" s="36"/>
      <c r="B154" s="203"/>
      <c r="C154" s="204"/>
      <c r="D154" s="205"/>
      <c r="E154" s="171"/>
      <c r="F154" s="167"/>
      <c r="G154" s="167"/>
      <c r="H154" s="167"/>
      <c r="I154" s="167"/>
      <c r="J154" s="100" t="e">
        <f>IF(AND('Mapa final'!#REF!="Baja",'Mapa final'!#REF!="Leve"),CONCATENATE("R16C",'Mapa final'!#REF!),"")</f>
        <v>#REF!</v>
      </c>
      <c r="K154" s="115" t="e">
        <f>IF(AND('Mapa final'!#REF!="Baja",'Mapa final'!#REF!="Leve"),CONCATENATE("R16C",'Mapa final'!#REF!),"")</f>
        <v>#REF!</v>
      </c>
      <c r="L154" s="101" t="e">
        <f>IF(AND('Mapa final'!#REF!="Baja",'Mapa final'!#REF!="Leve"),CONCATENATE("R16C",'Mapa final'!#REF!),"")</f>
        <v>#REF!</v>
      </c>
      <c r="M154" s="92" t="e">
        <f>IF(AND('Mapa final'!#REF!="Baja",'Mapa final'!#REF!="Menor"),CONCATENATE("R16C",'Mapa final'!#REF!),"")</f>
        <v>#REF!</v>
      </c>
      <c r="N154" s="114" t="e">
        <f>IF(AND('Mapa final'!#REF!="Baja",'Mapa final'!#REF!="Menor"),CONCATENATE("R16C",'Mapa final'!#REF!),"")</f>
        <v>#REF!</v>
      </c>
      <c r="O154" s="93" t="e">
        <f>IF(AND('Mapa final'!#REF!="Baja",'Mapa final'!#REF!="Menor"),CONCATENATE("R16C",'Mapa final'!#REF!),"")</f>
        <v>#REF!</v>
      </c>
      <c r="P154" s="92" t="e">
        <f>IF(AND('Mapa final'!#REF!="Baja",'Mapa final'!#REF!="Moderado"),CONCATENATE("R16C",'Mapa final'!#REF!),"")</f>
        <v>#REF!</v>
      </c>
      <c r="Q154" s="114" t="e">
        <f>IF(AND('Mapa final'!#REF!="Baja",'Mapa final'!#REF!="Moderado"),CONCATENATE("R16C",'Mapa final'!#REF!),"")</f>
        <v>#REF!</v>
      </c>
      <c r="R154" s="93" t="e">
        <f>IF(AND('Mapa final'!#REF!="Baja",'Mapa final'!#REF!="Moderado"),CONCATENATE("R16C",'Mapa final'!#REF!),"")</f>
        <v>#REF!</v>
      </c>
      <c r="S154" s="119" t="e">
        <f>IF(AND('Mapa final'!#REF!="Baja",'Mapa final'!#REF!="Mayor"),CONCATENATE("R16C",'Mapa final'!#REF!),"")</f>
        <v>#REF!</v>
      </c>
      <c r="T154" s="120" t="e">
        <f>IF(AND('Mapa final'!#REF!="Baja",'Mapa final'!#REF!="Mayor"),CONCATENATE("R16C",'Mapa final'!#REF!),"")</f>
        <v>#REF!</v>
      </c>
      <c r="U154" s="121" t="e">
        <f>IF(AND('Mapa final'!#REF!="Baja",'Mapa final'!#REF!="Mayor"),CONCATENATE("R16C",'Mapa final'!#REF!),"")</f>
        <v>#REF!</v>
      </c>
      <c r="V154" s="87" t="e">
        <f>IF(AND('Mapa final'!#REF!="Baja",'Mapa final'!#REF!="Catastrófico"),CONCATENATE("R16C",'Mapa final'!#REF!),"")</f>
        <v>#REF!</v>
      </c>
      <c r="W154" s="113" t="e">
        <f>IF(AND('Mapa final'!#REF!="Baja",'Mapa final'!#REF!="Catastrófico"),CONCATENATE("R16C",'Mapa final'!#REF!),"")</f>
        <v>#REF!</v>
      </c>
      <c r="X154" s="88" t="e">
        <f>IF(AND('Mapa final'!#REF!="Baja",'Mapa final'!#REF!="Catastrófico"),CONCATENATE("R16C",'Mapa final'!#REF!),"")</f>
        <v>#REF!</v>
      </c>
      <c r="Y154" s="36"/>
      <c r="Z154" s="214"/>
      <c r="AA154" s="215"/>
      <c r="AB154" s="215"/>
      <c r="AC154" s="215"/>
      <c r="AD154" s="215"/>
      <c r="AE154" s="21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row>
    <row r="155" spans="1:61" ht="15" customHeight="1" x14ac:dyDescent="0.25">
      <c r="A155" s="36"/>
      <c r="B155" s="203"/>
      <c r="C155" s="204"/>
      <c r="D155" s="205"/>
      <c r="E155" s="171"/>
      <c r="F155" s="167"/>
      <c r="G155" s="167"/>
      <c r="H155" s="167"/>
      <c r="I155" s="167"/>
      <c r="J155" s="100" t="e">
        <f>IF(AND('Mapa final'!#REF!="Baja",'Mapa final'!#REF!="Leve"),CONCATENATE("R17C",'Mapa final'!#REF!),"")</f>
        <v>#REF!</v>
      </c>
      <c r="K155" s="115" t="e">
        <f>IF(AND('Mapa final'!#REF!="Baja",'Mapa final'!#REF!="Leve"),CONCATENATE("R17C",'Mapa final'!#REF!),"")</f>
        <v>#REF!</v>
      </c>
      <c r="L155" s="101" t="e">
        <f>IF(AND('Mapa final'!#REF!="Baja",'Mapa final'!#REF!="Leve"),CONCATENATE("R17C",'Mapa final'!#REF!),"")</f>
        <v>#REF!</v>
      </c>
      <c r="M155" s="92" t="e">
        <f>IF(AND('Mapa final'!#REF!="Baja",'Mapa final'!#REF!="Menor"),CONCATENATE("R17C",'Mapa final'!#REF!),"")</f>
        <v>#REF!</v>
      </c>
      <c r="N155" s="114" t="e">
        <f>IF(AND('Mapa final'!#REF!="Baja",'Mapa final'!#REF!="Menor"),CONCATENATE("R17C",'Mapa final'!#REF!),"")</f>
        <v>#REF!</v>
      </c>
      <c r="O155" s="93" t="e">
        <f>IF(AND('Mapa final'!#REF!="Baja",'Mapa final'!#REF!="Menor"),CONCATENATE("R17C",'Mapa final'!#REF!),"")</f>
        <v>#REF!</v>
      </c>
      <c r="P155" s="92" t="e">
        <f>IF(AND('Mapa final'!#REF!="Baja",'Mapa final'!#REF!="Moderado"),CONCATENATE("R17C",'Mapa final'!#REF!),"")</f>
        <v>#REF!</v>
      </c>
      <c r="Q155" s="114" t="e">
        <f>IF(AND('Mapa final'!#REF!="Baja",'Mapa final'!#REF!="Moderado"),CONCATENATE("R17C",'Mapa final'!#REF!),"")</f>
        <v>#REF!</v>
      </c>
      <c r="R155" s="93" t="e">
        <f>IF(AND('Mapa final'!#REF!="Baja",'Mapa final'!#REF!="Moderado"),CONCATENATE("R17C",'Mapa final'!#REF!),"")</f>
        <v>#REF!</v>
      </c>
      <c r="S155" s="119" t="e">
        <f>IF(AND('Mapa final'!#REF!="Baja",'Mapa final'!#REF!="Mayor"),CONCATENATE("R17C",'Mapa final'!#REF!),"")</f>
        <v>#REF!</v>
      </c>
      <c r="T155" s="120" t="e">
        <f>IF(AND('Mapa final'!#REF!="Baja",'Mapa final'!#REF!="Mayor"),CONCATENATE("R17C",'Mapa final'!#REF!),"")</f>
        <v>#REF!</v>
      </c>
      <c r="U155" s="121" t="e">
        <f>IF(AND('Mapa final'!#REF!="Baja",'Mapa final'!#REF!="Mayor"),CONCATENATE("R17C",'Mapa final'!#REF!),"")</f>
        <v>#REF!</v>
      </c>
      <c r="V155" s="87" t="e">
        <f>IF(AND('Mapa final'!#REF!="Baja",'Mapa final'!#REF!="Catastrófico"),CONCATENATE("R17C",'Mapa final'!#REF!),"")</f>
        <v>#REF!</v>
      </c>
      <c r="W155" s="113" t="e">
        <f>IF(AND('Mapa final'!#REF!="Baja",'Mapa final'!#REF!="Catastrófico"),CONCATENATE("R17C",'Mapa final'!#REF!),"")</f>
        <v>#REF!</v>
      </c>
      <c r="X155" s="88" t="e">
        <f>IF(AND('Mapa final'!#REF!="Baja",'Mapa final'!#REF!="Catastrófico"),CONCATENATE("R17C",'Mapa final'!#REF!),"")</f>
        <v>#REF!</v>
      </c>
      <c r="Y155" s="36"/>
      <c r="Z155" s="214"/>
      <c r="AA155" s="215"/>
      <c r="AB155" s="215"/>
      <c r="AC155" s="215"/>
      <c r="AD155" s="215"/>
      <c r="AE155" s="21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row>
    <row r="156" spans="1:61" ht="15" customHeight="1" x14ac:dyDescent="0.25">
      <c r="A156" s="36"/>
      <c r="B156" s="203"/>
      <c r="C156" s="204"/>
      <c r="D156" s="205"/>
      <c r="E156" s="171"/>
      <c r="F156" s="167"/>
      <c r="G156" s="167"/>
      <c r="H156" s="167"/>
      <c r="I156" s="167"/>
      <c r="J156" s="100" t="e">
        <f>IF(AND('Mapa final'!#REF!="Baja",'Mapa final'!#REF!="Leve"),CONCATENATE("R18C",'Mapa final'!#REF!),"")</f>
        <v>#REF!</v>
      </c>
      <c r="K156" s="115" t="e">
        <f>IF(AND('Mapa final'!#REF!="Baja",'Mapa final'!#REF!="Leve"),CONCATENATE("R18C",'Mapa final'!#REF!),"")</f>
        <v>#REF!</v>
      </c>
      <c r="L156" s="101" t="e">
        <f>IF(AND('Mapa final'!#REF!="Baja",'Mapa final'!#REF!="Leve"),CONCATENATE("R18C",'Mapa final'!#REF!),"")</f>
        <v>#REF!</v>
      </c>
      <c r="M156" s="92" t="e">
        <f>IF(AND('Mapa final'!#REF!="Baja",'Mapa final'!#REF!="Menor"),CONCATENATE("R18C",'Mapa final'!#REF!),"")</f>
        <v>#REF!</v>
      </c>
      <c r="N156" s="114" t="e">
        <f>IF(AND('Mapa final'!#REF!="Baja",'Mapa final'!#REF!="Menor"),CONCATENATE("R18C",'Mapa final'!#REF!),"")</f>
        <v>#REF!</v>
      </c>
      <c r="O156" s="93" t="e">
        <f>IF(AND('Mapa final'!#REF!="Baja",'Mapa final'!#REF!="Menor"),CONCATENATE("R18C",'Mapa final'!#REF!),"")</f>
        <v>#REF!</v>
      </c>
      <c r="P156" s="92" t="e">
        <f>IF(AND('Mapa final'!#REF!="Baja",'Mapa final'!#REF!="Moderado"),CONCATENATE("R18C",'Mapa final'!#REF!),"")</f>
        <v>#REF!</v>
      </c>
      <c r="Q156" s="114" t="e">
        <f>IF(AND('Mapa final'!#REF!="Baja",'Mapa final'!#REF!="Moderado"),CONCATENATE("R18C",'Mapa final'!#REF!),"")</f>
        <v>#REF!</v>
      </c>
      <c r="R156" s="93" t="e">
        <f>IF(AND('Mapa final'!#REF!="Baja",'Mapa final'!#REF!="Moderado"),CONCATENATE("R18C",'Mapa final'!#REF!),"")</f>
        <v>#REF!</v>
      </c>
      <c r="S156" s="119" t="e">
        <f>IF(AND('Mapa final'!#REF!="Baja",'Mapa final'!#REF!="Mayor"),CONCATENATE("R18C",'Mapa final'!#REF!),"")</f>
        <v>#REF!</v>
      </c>
      <c r="T156" s="120" t="e">
        <f>IF(AND('Mapa final'!#REF!="Baja",'Mapa final'!#REF!="Mayor"),CONCATENATE("R18C",'Mapa final'!#REF!),"")</f>
        <v>#REF!</v>
      </c>
      <c r="U156" s="121" t="e">
        <f>IF(AND('Mapa final'!#REF!="Baja",'Mapa final'!#REF!="Mayor"),CONCATENATE("R18C",'Mapa final'!#REF!),"")</f>
        <v>#REF!</v>
      </c>
      <c r="V156" s="87" t="e">
        <f>IF(AND('Mapa final'!#REF!="Baja",'Mapa final'!#REF!="Catastrófico"),CONCATENATE("R18C",'Mapa final'!#REF!),"")</f>
        <v>#REF!</v>
      </c>
      <c r="W156" s="113" t="e">
        <f>IF(AND('Mapa final'!#REF!="Baja",'Mapa final'!#REF!="Catastrófico"),CONCATENATE("R18C",'Mapa final'!#REF!),"")</f>
        <v>#REF!</v>
      </c>
      <c r="X156" s="88" t="e">
        <f>IF(AND('Mapa final'!#REF!="Baja",'Mapa final'!#REF!="Catastrófico"),CONCATENATE("R18C",'Mapa final'!#REF!),"")</f>
        <v>#REF!</v>
      </c>
      <c r="Y156" s="36"/>
      <c r="Z156" s="214"/>
      <c r="AA156" s="215"/>
      <c r="AB156" s="215"/>
      <c r="AC156" s="215"/>
      <c r="AD156" s="215"/>
      <c r="AE156" s="21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row>
    <row r="157" spans="1:61" ht="15" customHeight="1" x14ac:dyDescent="0.25">
      <c r="A157" s="36"/>
      <c r="B157" s="203"/>
      <c r="C157" s="204"/>
      <c r="D157" s="205"/>
      <c r="E157" s="171"/>
      <c r="F157" s="167"/>
      <c r="G157" s="167"/>
      <c r="H157" s="167"/>
      <c r="I157" s="167"/>
      <c r="J157" s="100" t="e">
        <f>IF(AND('Mapa final'!#REF!="Baja",'Mapa final'!#REF!="Leve"),CONCATENATE("R19C",'Mapa final'!#REF!),"")</f>
        <v>#REF!</v>
      </c>
      <c r="K157" s="115" t="e">
        <f>IF(AND('Mapa final'!#REF!="Baja",'Mapa final'!#REF!="Leve"),CONCATENATE("R19C",'Mapa final'!#REF!),"")</f>
        <v>#REF!</v>
      </c>
      <c r="L157" s="101" t="e">
        <f>IF(AND('Mapa final'!#REF!="Baja",'Mapa final'!#REF!="Leve"),CONCATENATE("R19C",'Mapa final'!#REF!),"")</f>
        <v>#REF!</v>
      </c>
      <c r="M157" s="92" t="e">
        <f>IF(AND('Mapa final'!#REF!="Baja",'Mapa final'!#REF!="Menor"),CONCATENATE("R19C",'Mapa final'!#REF!),"")</f>
        <v>#REF!</v>
      </c>
      <c r="N157" s="114" t="e">
        <f>IF(AND('Mapa final'!#REF!="Baja",'Mapa final'!#REF!="Menor"),CONCATENATE("R19C",'Mapa final'!#REF!),"")</f>
        <v>#REF!</v>
      </c>
      <c r="O157" s="93" t="e">
        <f>IF(AND('Mapa final'!#REF!="Baja",'Mapa final'!#REF!="Menor"),CONCATENATE("R19C",'Mapa final'!#REF!),"")</f>
        <v>#REF!</v>
      </c>
      <c r="P157" s="92" t="e">
        <f>IF(AND('Mapa final'!#REF!="Baja",'Mapa final'!#REF!="Moderado"),CONCATENATE("R19C",'Mapa final'!#REF!),"")</f>
        <v>#REF!</v>
      </c>
      <c r="Q157" s="114" t="e">
        <f>IF(AND('Mapa final'!#REF!="Baja",'Mapa final'!#REF!="Moderado"),CONCATENATE("R19C",'Mapa final'!#REF!),"")</f>
        <v>#REF!</v>
      </c>
      <c r="R157" s="93" t="e">
        <f>IF(AND('Mapa final'!#REF!="Baja",'Mapa final'!#REF!="Moderado"),CONCATENATE("R19C",'Mapa final'!#REF!),"")</f>
        <v>#REF!</v>
      </c>
      <c r="S157" s="119" t="e">
        <f>IF(AND('Mapa final'!#REF!="Baja",'Mapa final'!#REF!="Mayor"),CONCATENATE("R19C",'Mapa final'!#REF!),"")</f>
        <v>#REF!</v>
      </c>
      <c r="T157" s="120" t="e">
        <f>IF(AND('Mapa final'!#REF!="Baja",'Mapa final'!#REF!="Mayor"),CONCATENATE("R19C",'Mapa final'!#REF!),"")</f>
        <v>#REF!</v>
      </c>
      <c r="U157" s="121" t="e">
        <f>IF(AND('Mapa final'!#REF!="Baja",'Mapa final'!#REF!="Mayor"),CONCATENATE("R19C",'Mapa final'!#REF!),"")</f>
        <v>#REF!</v>
      </c>
      <c r="V157" s="87" t="e">
        <f>IF(AND('Mapa final'!#REF!="Baja",'Mapa final'!#REF!="Catastrófico"),CONCATENATE("R19C",'Mapa final'!#REF!),"")</f>
        <v>#REF!</v>
      </c>
      <c r="W157" s="113" t="e">
        <f>IF(AND('Mapa final'!#REF!="Baja",'Mapa final'!#REF!="Catastrófico"),CONCATENATE("R19C",'Mapa final'!#REF!),"")</f>
        <v>#REF!</v>
      </c>
      <c r="X157" s="88" t="e">
        <f>IF(AND('Mapa final'!#REF!="Baja",'Mapa final'!#REF!="Catastrófico"),CONCATENATE("R19C",'Mapa final'!#REF!),"")</f>
        <v>#REF!</v>
      </c>
      <c r="Y157" s="36"/>
      <c r="Z157" s="214"/>
      <c r="AA157" s="215"/>
      <c r="AB157" s="215"/>
      <c r="AC157" s="215"/>
      <c r="AD157" s="215"/>
      <c r="AE157" s="21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row>
    <row r="158" spans="1:61" ht="15" customHeight="1" x14ac:dyDescent="0.25">
      <c r="A158" s="36"/>
      <c r="B158" s="203"/>
      <c r="C158" s="204"/>
      <c r="D158" s="205"/>
      <c r="E158" s="171"/>
      <c r="F158" s="167"/>
      <c r="G158" s="167"/>
      <c r="H158" s="167"/>
      <c r="I158" s="167"/>
      <c r="J158" s="100" t="e">
        <f>IF(AND('Mapa final'!#REF!="Baja",'Mapa final'!#REF!="Leve"),CONCATENATE("R20",'Mapa final'!#REF!),"")</f>
        <v>#REF!</v>
      </c>
      <c r="K158" s="115" t="e">
        <f>IF(AND('Mapa final'!#REF!="Baja",'Mapa final'!#REF!="Leve"),CONCATENATE("R20C",'Mapa final'!#REF!),"")</f>
        <v>#REF!</v>
      </c>
      <c r="L158" s="101" t="e">
        <f>IF(AND('Mapa final'!#REF!="Baja",'Mapa final'!#REF!="Leve"),CONCATENATE("R20C",'Mapa final'!#REF!),"")</f>
        <v>#REF!</v>
      </c>
      <c r="M158" s="92" t="e">
        <f>IF(AND('Mapa final'!#REF!="Baja",'Mapa final'!#REF!="Menor"),CONCATENATE("R20",'Mapa final'!#REF!),"")</f>
        <v>#REF!</v>
      </c>
      <c r="N158" s="114" t="e">
        <f>IF(AND('Mapa final'!#REF!="Baja",'Mapa final'!#REF!="Menor"),CONCATENATE("R20C",'Mapa final'!#REF!),"")</f>
        <v>#REF!</v>
      </c>
      <c r="O158" s="93" t="e">
        <f>IF(AND('Mapa final'!#REF!="Baja",'Mapa final'!#REF!="Menor"),CONCATENATE("R20C",'Mapa final'!#REF!),"")</f>
        <v>#REF!</v>
      </c>
      <c r="P158" s="92" t="e">
        <f>IF(AND('Mapa final'!#REF!="Baja",'Mapa final'!#REF!="Moderado"),CONCATENATE("R20",'Mapa final'!#REF!),"")</f>
        <v>#REF!</v>
      </c>
      <c r="Q158" s="114" t="e">
        <f>IF(AND('Mapa final'!#REF!="Baja",'Mapa final'!#REF!="Moderado"),CONCATENATE("R20C",'Mapa final'!#REF!),"")</f>
        <v>#REF!</v>
      </c>
      <c r="R158" s="93" t="e">
        <f>IF(AND('Mapa final'!#REF!="Baja",'Mapa final'!#REF!="Moderado"),CONCATENATE("R20C",'Mapa final'!#REF!),"")</f>
        <v>#REF!</v>
      </c>
      <c r="S158" s="119" t="e">
        <f>IF(AND('Mapa final'!#REF!="Baja",'Mapa final'!#REF!="Mayor"),CONCATENATE("R20",'Mapa final'!#REF!),"")</f>
        <v>#REF!</v>
      </c>
      <c r="T158" s="120" t="e">
        <f>IF(AND('Mapa final'!#REF!="Baja",'Mapa final'!#REF!="Mayor"),CONCATENATE("R20C",'Mapa final'!#REF!),"")</f>
        <v>#REF!</v>
      </c>
      <c r="U158" s="121" t="e">
        <f>IF(AND('Mapa final'!#REF!="Baja",'Mapa final'!#REF!="Mayor"),CONCATENATE("R20C",'Mapa final'!#REF!),"")</f>
        <v>#REF!</v>
      </c>
      <c r="V158" s="87" t="e">
        <f>IF(AND('Mapa final'!#REF!="Baja",'Mapa final'!#REF!="Catastrófico"),CONCATENATE("R20",'Mapa final'!#REF!),"")</f>
        <v>#REF!</v>
      </c>
      <c r="W158" s="113" t="e">
        <f>IF(AND('Mapa final'!#REF!="Baja",'Mapa final'!#REF!="Catastrófico"),CONCATENATE("R20C",'Mapa final'!#REF!),"")</f>
        <v>#REF!</v>
      </c>
      <c r="X158" s="88" t="e">
        <f>IF(AND('Mapa final'!#REF!="Baja",'Mapa final'!#REF!="Catastrófico"),CONCATENATE("R20C",'Mapa final'!#REF!),"")</f>
        <v>#REF!</v>
      </c>
      <c r="Y158" s="36"/>
      <c r="Z158" s="214"/>
      <c r="AA158" s="215"/>
      <c r="AB158" s="215"/>
      <c r="AC158" s="215"/>
      <c r="AD158" s="215"/>
      <c r="AE158" s="21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row>
    <row r="159" spans="1:61" ht="15" customHeight="1" x14ac:dyDescent="0.25">
      <c r="A159" s="36"/>
      <c r="B159" s="203"/>
      <c r="C159" s="204"/>
      <c r="D159" s="205"/>
      <c r="E159" s="171"/>
      <c r="F159" s="167"/>
      <c r="G159" s="167"/>
      <c r="H159" s="167"/>
      <c r="I159" s="167"/>
      <c r="J159" s="100" t="e">
        <f>IF(AND('Mapa final'!#REF!="Baja",'Mapa final'!#REF!="Leve"),CONCATENATE("R21C",'Mapa final'!#REF!),"")</f>
        <v>#REF!</v>
      </c>
      <c r="K159" s="115" t="e">
        <f>IF(AND('Mapa final'!#REF!="Baja",'Mapa final'!#REF!="Leve"),CONCATENATE("R21C",'Mapa final'!#REF!),"")</f>
        <v>#REF!</v>
      </c>
      <c r="L159" s="101" t="e">
        <f>IF(AND('Mapa final'!#REF!="Baja",'Mapa final'!#REF!="Leve"),CONCATENATE("R21C",'Mapa final'!#REF!),"")</f>
        <v>#REF!</v>
      </c>
      <c r="M159" s="92" t="e">
        <f>IF(AND('Mapa final'!#REF!="Baja",'Mapa final'!#REF!="Menor"),CONCATENATE("R21C",'Mapa final'!#REF!),"")</f>
        <v>#REF!</v>
      </c>
      <c r="N159" s="114" t="e">
        <f>IF(AND('Mapa final'!#REF!="Baja",'Mapa final'!#REF!="Menor"),CONCATENATE("R21C",'Mapa final'!#REF!),"")</f>
        <v>#REF!</v>
      </c>
      <c r="O159" s="93" t="e">
        <f>IF(AND('Mapa final'!#REF!="Baja",'Mapa final'!#REF!="Menor"),CONCATENATE("R21C",'Mapa final'!#REF!),"")</f>
        <v>#REF!</v>
      </c>
      <c r="P159" s="92" t="e">
        <f>IF(AND('Mapa final'!#REF!="Baja",'Mapa final'!#REF!="Moderado"),CONCATENATE("R21C",'Mapa final'!#REF!),"")</f>
        <v>#REF!</v>
      </c>
      <c r="Q159" s="114" t="e">
        <f>IF(AND('Mapa final'!#REF!="Baja",'Mapa final'!#REF!="Moderado"),CONCATENATE("R21C",'Mapa final'!#REF!),"")</f>
        <v>#REF!</v>
      </c>
      <c r="R159" s="93" t="e">
        <f>IF(AND('Mapa final'!#REF!="Baja",'Mapa final'!#REF!="Moderado"),CONCATENATE("R21C",'Mapa final'!#REF!),"")</f>
        <v>#REF!</v>
      </c>
      <c r="S159" s="119" t="e">
        <f>IF(AND('Mapa final'!#REF!="Baja",'Mapa final'!#REF!="Mayor"),CONCATENATE("R21C",'Mapa final'!#REF!),"")</f>
        <v>#REF!</v>
      </c>
      <c r="T159" s="120" t="e">
        <f>IF(AND('Mapa final'!#REF!="Baja",'Mapa final'!#REF!="Mayor"),CONCATENATE("R21C",'Mapa final'!#REF!),"")</f>
        <v>#REF!</v>
      </c>
      <c r="U159" s="121" t="e">
        <f>IF(AND('Mapa final'!#REF!="Baja",'Mapa final'!#REF!="Mayor"),CONCATENATE("R21C",'Mapa final'!#REF!),"")</f>
        <v>#REF!</v>
      </c>
      <c r="V159" s="87" t="e">
        <f>IF(AND('Mapa final'!#REF!="Baja",'Mapa final'!#REF!="Catastrófico"),CONCATENATE("R21C",'Mapa final'!#REF!),"")</f>
        <v>#REF!</v>
      </c>
      <c r="W159" s="113" t="e">
        <f>IF(AND('Mapa final'!#REF!="Baja",'Mapa final'!#REF!="Catastrófico"),CONCATENATE("R21C",'Mapa final'!#REF!),"")</f>
        <v>#REF!</v>
      </c>
      <c r="X159" s="88" t="e">
        <f>IF(AND('Mapa final'!#REF!="Baja",'Mapa final'!#REF!="Catastrófico"),CONCATENATE("R21C",'Mapa final'!#REF!),"")</f>
        <v>#REF!</v>
      </c>
      <c r="Y159" s="36"/>
      <c r="Z159" s="214"/>
      <c r="AA159" s="215"/>
      <c r="AB159" s="215"/>
      <c r="AC159" s="215"/>
      <c r="AD159" s="215"/>
      <c r="AE159" s="21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row>
    <row r="160" spans="1:61" ht="15" customHeight="1" x14ac:dyDescent="0.25">
      <c r="A160" s="36"/>
      <c r="B160" s="203"/>
      <c r="C160" s="204"/>
      <c r="D160" s="205"/>
      <c r="E160" s="171"/>
      <c r="F160" s="167"/>
      <c r="G160" s="167"/>
      <c r="H160" s="167"/>
      <c r="I160" s="167"/>
      <c r="J160" s="100" t="e">
        <f>IF(AND('Mapa final'!#REF!="Baja",'Mapa final'!#REF!="Leve"),CONCATENATE("R22C",'Mapa final'!#REF!),"")</f>
        <v>#REF!</v>
      </c>
      <c r="K160" s="115" t="e">
        <f>IF(AND('Mapa final'!#REF!="Baja",'Mapa final'!#REF!="Leve"),CONCATENATE("R22C",'Mapa final'!#REF!),"")</f>
        <v>#REF!</v>
      </c>
      <c r="L160" s="101" t="e">
        <f>IF(AND('Mapa final'!#REF!="Baja",'Mapa final'!#REF!="Leve"),CONCATENATE("R2C",'Mapa final'!#REF!),"")</f>
        <v>#REF!</v>
      </c>
      <c r="M160" s="92" t="e">
        <f>IF(AND('Mapa final'!#REF!="Baja",'Mapa final'!#REF!="Menor"),CONCATENATE("R22C",'Mapa final'!#REF!),"")</f>
        <v>#REF!</v>
      </c>
      <c r="N160" s="114" t="e">
        <f>IF(AND('Mapa final'!#REF!="Baja",'Mapa final'!#REF!="Menor"),CONCATENATE("R22C",'Mapa final'!#REF!),"")</f>
        <v>#REF!</v>
      </c>
      <c r="O160" s="93" t="e">
        <f>IF(AND('Mapa final'!#REF!="Baja",'Mapa final'!#REF!="Menor"),CONCATENATE("R2C",'Mapa final'!#REF!),"")</f>
        <v>#REF!</v>
      </c>
      <c r="P160" s="92" t="e">
        <f>IF(AND('Mapa final'!#REF!="Baja",'Mapa final'!#REF!="Moderado"),CONCATENATE("R22C",'Mapa final'!#REF!),"")</f>
        <v>#REF!</v>
      </c>
      <c r="Q160" s="114" t="e">
        <f>IF(AND('Mapa final'!#REF!="Baja",'Mapa final'!#REF!="Moderado"),CONCATENATE("R22C",'Mapa final'!#REF!),"")</f>
        <v>#REF!</v>
      </c>
      <c r="R160" s="93" t="e">
        <f>IF(AND('Mapa final'!#REF!="Baja",'Mapa final'!#REF!="Moderado"),CONCATENATE("R2C",'Mapa final'!#REF!),"")</f>
        <v>#REF!</v>
      </c>
      <c r="S160" s="119" t="e">
        <f>IF(AND('Mapa final'!#REF!="Baja",'Mapa final'!#REF!="Mayor"),CONCATENATE("R22C",'Mapa final'!#REF!),"")</f>
        <v>#REF!</v>
      </c>
      <c r="T160" s="120" t="e">
        <f>IF(AND('Mapa final'!#REF!="Baja",'Mapa final'!#REF!="Mayor"),CONCATENATE("R22C",'Mapa final'!#REF!),"")</f>
        <v>#REF!</v>
      </c>
      <c r="U160" s="121" t="e">
        <f>IF(AND('Mapa final'!#REF!="Baja",'Mapa final'!#REF!="Mayor"),CONCATENATE("R2C",'Mapa final'!#REF!),"")</f>
        <v>#REF!</v>
      </c>
      <c r="V160" s="87" t="e">
        <f>IF(AND('Mapa final'!#REF!="Baja",'Mapa final'!#REF!="Catastrófico"),CONCATENATE("R22C",'Mapa final'!#REF!),"")</f>
        <v>#REF!</v>
      </c>
      <c r="W160" s="113" t="e">
        <f>IF(AND('Mapa final'!#REF!="Baja",'Mapa final'!#REF!="Catastrófico"),CONCATENATE("R22C",'Mapa final'!#REF!),"")</f>
        <v>#REF!</v>
      </c>
      <c r="X160" s="88" t="e">
        <f>IF(AND('Mapa final'!#REF!="Baja",'Mapa final'!#REF!="Catastrófico"),CONCATENATE("R2C",'Mapa final'!#REF!),"")</f>
        <v>#REF!</v>
      </c>
      <c r="Y160" s="36"/>
      <c r="Z160" s="214"/>
      <c r="AA160" s="215"/>
      <c r="AB160" s="215"/>
      <c r="AC160" s="215"/>
      <c r="AD160" s="215"/>
      <c r="AE160" s="21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row>
    <row r="161" spans="1:61" ht="15" customHeight="1" x14ac:dyDescent="0.25">
      <c r="A161" s="36"/>
      <c r="B161" s="203"/>
      <c r="C161" s="204"/>
      <c r="D161" s="205"/>
      <c r="E161" s="171"/>
      <c r="F161" s="167"/>
      <c r="G161" s="167"/>
      <c r="H161" s="167"/>
      <c r="I161" s="167"/>
      <c r="J161" s="100" t="e">
        <f>IF(AND('Mapa final'!#REF!="Baja",'Mapa final'!#REF!="Leve"),CONCATENATE("R23C",'Mapa final'!#REF!),"")</f>
        <v>#REF!</v>
      </c>
      <c r="K161" s="115" t="e">
        <f>IF(AND('Mapa final'!#REF!="Baja",'Mapa final'!#REF!="Leve"),CONCATENATE("R23C",'Mapa final'!#REF!),"")</f>
        <v>#REF!</v>
      </c>
      <c r="L161" s="101" t="e">
        <f>IF(AND('Mapa final'!#REF!="Baja",'Mapa final'!#REF!="Leve"),CONCATENATE("R23C",'Mapa final'!#REF!),"")</f>
        <v>#REF!</v>
      </c>
      <c r="M161" s="92" t="e">
        <f>IF(AND('Mapa final'!#REF!="Baja",'Mapa final'!#REF!="Menor"),CONCATENATE("R23C",'Mapa final'!#REF!),"")</f>
        <v>#REF!</v>
      </c>
      <c r="N161" s="114" t="e">
        <f>IF(AND('Mapa final'!#REF!="Baja",'Mapa final'!#REF!="Menor"),CONCATENATE("R23C",'Mapa final'!#REF!),"")</f>
        <v>#REF!</v>
      </c>
      <c r="O161" s="93" t="e">
        <f>IF(AND('Mapa final'!#REF!="Baja",'Mapa final'!#REF!="Menor"),CONCATENATE("R23C",'Mapa final'!#REF!),"")</f>
        <v>#REF!</v>
      </c>
      <c r="P161" s="92" t="e">
        <f>IF(AND('Mapa final'!#REF!="Baja",'Mapa final'!#REF!="Moderado"),CONCATENATE("R23C",'Mapa final'!#REF!),"")</f>
        <v>#REF!</v>
      </c>
      <c r="Q161" s="114" t="e">
        <f>IF(AND('Mapa final'!#REF!="Baja",'Mapa final'!#REF!="Moderado"),CONCATENATE("R23C",'Mapa final'!#REF!),"")</f>
        <v>#REF!</v>
      </c>
      <c r="R161" s="93" t="e">
        <f>IF(AND('Mapa final'!#REF!="Baja",'Mapa final'!#REF!="Moderado"),CONCATENATE("R23C",'Mapa final'!#REF!),"")</f>
        <v>#REF!</v>
      </c>
      <c r="S161" s="119" t="e">
        <f>IF(AND('Mapa final'!#REF!="Baja",'Mapa final'!#REF!="Mayor"),CONCATENATE("R23C",'Mapa final'!#REF!),"")</f>
        <v>#REF!</v>
      </c>
      <c r="T161" s="120" t="e">
        <f>IF(AND('Mapa final'!#REF!="Baja",'Mapa final'!#REF!="Mayor"),CONCATENATE("R23C",'Mapa final'!#REF!),"")</f>
        <v>#REF!</v>
      </c>
      <c r="U161" s="121" t="e">
        <f>IF(AND('Mapa final'!#REF!="Baja",'Mapa final'!#REF!="Mayor"),CONCATENATE("R23C",'Mapa final'!#REF!),"")</f>
        <v>#REF!</v>
      </c>
      <c r="V161" s="87" t="e">
        <f>IF(AND('Mapa final'!#REF!="Baja",'Mapa final'!#REF!="Catastrófico"),CONCATENATE("R23C",'Mapa final'!#REF!),"")</f>
        <v>#REF!</v>
      </c>
      <c r="W161" s="113" t="e">
        <f>IF(AND('Mapa final'!#REF!="Baja",'Mapa final'!#REF!="Catastrófico"),CONCATENATE("R23C",'Mapa final'!#REF!),"")</f>
        <v>#REF!</v>
      </c>
      <c r="X161" s="88" t="e">
        <f>IF(AND('Mapa final'!#REF!="Baja",'Mapa final'!#REF!="Catastrófico"),CONCATENATE("R23C",'Mapa final'!#REF!),"")</f>
        <v>#REF!</v>
      </c>
      <c r="Y161" s="36"/>
      <c r="Z161" s="214"/>
      <c r="AA161" s="215"/>
      <c r="AB161" s="215"/>
      <c r="AC161" s="215"/>
      <c r="AD161" s="215"/>
      <c r="AE161" s="21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row>
    <row r="162" spans="1:61" ht="15" customHeight="1" x14ac:dyDescent="0.25">
      <c r="A162" s="36"/>
      <c r="B162" s="203"/>
      <c r="C162" s="204"/>
      <c r="D162" s="205"/>
      <c r="E162" s="171"/>
      <c r="F162" s="167"/>
      <c r="G162" s="167"/>
      <c r="H162" s="167"/>
      <c r="I162" s="167"/>
      <c r="J162" s="100" t="e">
        <f>IF(AND('Mapa final'!#REF!="Baja",'Mapa final'!#REF!="Leve"),CONCATENATE("R24C",'Mapa final'!#REF!),"")</f>
        <v>#REF!</v>
      </c>
      <c r="K162" s="115" t="e">
        <f>IF(AND('Mapa final'!#REF!="Baja",'Mapa final'!#REF!="Leve"),CONCATENATE("R24C",'Mapa final'!#REF!),"")</f>
        <v>#REF!</v>
      </c>
      <c r="L162" s="101" t="e">
        <f>IF(AND('Mapa final'!#REF!="Baja",'Mapa final'!#REF!="Leve"),CONCATENATE("R24C",'Mapa final'!#REF!),"")</f>
        <v>#REF!</v>
      </c>
      <c r="M162" s="92" t="e">
        <f>IF(AND('Mapa final'!#REF!="Baja",'Mapa final'!#REF!="Menor"),CONCATENATE("R24C",'Mapa final'!#REF!),"")</f>
        <v>#REF!</v>
      </c>
      <c r="N162" s="114" t="e">
        <f>IF(AND('Mapa final'!#REF!="Baja",'Mapa final'!#REF!="Menor"),CONCATENATE("R24C",'Mapa final'!#REF!),"")</f>
        <v>#REF!</v>
      </c>
      <c r="O162" s="93" t="e">
        <f>IF(AND('Mapa final'!#REF!="Baja",'Mapa final'!#REF!="Menor"),CONCATENATE("R24C",'Mapa final'!#REF!),"")</f>
        <v>#REF!</v>
      </c>
      <c r="P162" s="92" t="e">
        <f>IF(AND('Mapa final'!#REF!="Baja",'Mapa final'!#REF!="Moderado"),CONCATENATE("R24C",'Mapa final'!#REF!),"")</f>
        <v>#REF!</v>
      </c>
      <c r="Q162" s="114" t="e">
        <f>IF(AND('Mapa final'!#REF!="Baja",'Mapa final'!#REF!="Moderado"),CONCATENATE("R24C",'Mapa final'!#REF!),"")</f>
        <v>#REF!</v>
      </c>
      <c r="R162" s="93" t="e">
        <f>IF(AND('Mapa final'!#REF!="Baja",'Mapa final'!#REF!="Moderado"),CONCATENATE("R24C",'Mapa final'!#REF!),"")</f>
        <v>#REF!</v>
      </c>
      <c r="S162" s="119" t="e">
        <f>IF(AND('Mapa final'!#REF!="Baja",'Mapa final'!#REF!="Mayor"),CONCATENATE("R24C",'Mapa final'!#REF!),"")</f>
        <v>#REF!</v>
      </c>
      <c r="T162" s="120" t="e">
        <f>IF(AND('Mapa final'!#REF!="Baja",'Mapa final'!#REF!="Mayor"),CONCATENATE("R24C",'Mapa final'!#REF!),"")</f>
        <v>#REF!</v>
      </c>
      <c r="U162" s="121" t="e">
        <f>IF(AND('Mapa final'!#REF!="Baja",'Mapa final'!#REF!="Mayor"),CONCATENATE("R24C",'Mapa final'!#REF!),"")</f>
        <v>#REF!</v>
      </c>
      <c r="V162" s="87" t="e">
        <f>IF(AND('Mapa final'!#REF!="Baja",'Mapa final'!#REF!="Catastrófico"),CONCATENATE("R24C",'Mapa final'!#REF!),"")</f>
        <v>#REF!</v>
      </c>
      <c r="W162" s="113" t="e">
        <f>IF(AND('Mapa final'!#REF!="Baja",'Mapa final'!#REF!="Catastrófico"),CONCATENATE("R24C",'Mapa final'!#REF!),"")</f>
        <v>#REF!</v>
      </c>
      <c r="X162" s="88" t="e">
        <f>IF(AND('Mapa final'!#REF!="Baja",'Mapa final'!#REF!="Catastrófico"),CONCATENATE("R24C",'Mapa final'!#REF!),"")</f>
        <v>#REF!</v>
      </c>
      <c r="Y162" s="36"/>
      <c r="Z162" s="214"/>
      <c r="AA162" s="215"/>
      <c r="AB162" s="215"/>
      <c r="AC162" s="215"/>
      <c r="AD162" s="215"/>
      <c r="AE162" s="21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row>
    <row r="163" spans="1:61" ht="15" customHeight="1" x14ac:dyDescent="0.25">
      <c r="A163" s="36"/>
      <c r="B163" s="203"/>
      <c r="C163" s="204"/>
      <c r="D163" s="205"/>
      <c r="E163" s="171"/>
      <c r="F163" s="167"/>
      <c r="G163" s="167"/>
      <c r="H163" s="167"/>
      <c r="I163" s="167"/>
      <c r="J163" s="100" t="e">
        <f>IF(AND('Mapa final'!#REF!="Baja",'Mapa final'!#REF!="Leve"),CONCATENATE("R25C",'Mapa final'!#REF!),"")</f>
        <v>#REF!</v>
      </c>
      <c r="K163" s="115" t="e">
        <f>IF(AND('Mapa final'!#REF!="Baja",'Mapa final'!#REF!="Leve"),CONCATENATE("R25C",'Mapa final'!#REF!),"")</f>
        <v>#REF!</v>
      </c>
      <c r="L163" s="101" t="e">
        <f>IF(AND('Mapa final'!#REF!="Baja",'Mapa final'!#REF!="Leve"),CONCATENATE("R25C",'Mapa final'!#REF!),"")</f>
        <v>#REF!</v>
      </c>
      <c r="M163" s="92" t="e">
        <f>IF(AND('Mapa final'!#REF!="Baja",'Mapa final'!#REF!="Menor"),CONCATENATE("R25C",'Mapa final'!#REF!),"")</f>
        <v>#REF!</v>
      </c>
      <c r="N163" s="114" t="e">
        <f>IF(AND('Mapa final'!#REF!="Baja",'Mapa final'!#REF!="Menor"),CONCATENATE("R25C",'Mapa final'!#REF!),"")</f>
        <v>#REF!</v>
      </c>
      <c r="O163" s="93" t="e">
        <f>IF(AND('Mapa final'!#REF!="Baja",'Mapa final'!#REF!="Menor"),CONCATENATE("R25C",'Mapa final'!#REF!),"")</f>
        <v>#REF!</v>
      </c>
      <c r="P163" s="92" t="e">
        <f>IF(AND('Mapa final'!#REF!="Baja",'Mapa final'!#REF!="Moderado"),CONCATENATE("R25C",'Mapa final'!#REF!),"")</f>
        <v>#REF!</v>
      </c>
      <c r="Q163" s="114" t="e">
        <f>IF(AND('Mapa final'!#REF!="Baja",'Mapa final'!#REF!="Moderado"),CONCATENATE("R25C",'Mapa final'!#REF!),"")</f>
        <v>#REF!</v>
      </c>
      <c r="R163" s="93" t="e">
        <f>IF(AND('Mapa final'!#REF!="Baja",'Mapa final'!#REF!="Moderado"),CONCATENATE("R25C",'Mapa final'!#REF!),"")</f>
        <v>#REF!</v>
      </c>
      <c r="S163" s="119" t="e">
        <f>IF(AND('Mapa final'!#REF!="Baja",'Mapa final'!#REF!="Mayor"),CONCATENATE("R25C",'Mapa final'!#REF!),"")</f>
        <v>#REF!</v>
      </c>
      <c r="T163" s="120" t="e">
        <f>IF(AND('Mapa final'!#REF!="Baja",'Mapa final'!#REF!="Mayor"),CONCATENATE("R25C",'Mapa final'!#REF!),"")</f>
        <v>#REF!</v>
      </c>
      <c r="U163" s="121" t="e">
        <f>IF(AND('Mapa final'!#REF!="Baja",'Mapa final'!#REF!="Mayor"),CONCATENATE("R25C",'Mapa final'!#REF!),"")</f>
        <v>#REF!</v>
      </c>
      <c r="V163" s="87" t="e">
        <f>IF(AND('Mapa final'!#REF!="Baja",'Mapa final'!#REF!="Catastrófico"),CONCATENATE("R25C",'Mapa final'!#REF!),"")</f>
        <v>#REF!</v>
      </c>
      <c r="W163" s="113" t="e">
        <f>IF(AND('Mapa final'!#REF!="Baja",'Mapa final'!#REF!="Catastrófico"),CONCATENATE("R25C",'Mapa final'!#REF!),"")</f>
        <v>#REF!</v>
      </c>
      <c r="X163" s="88" t="e">
        <f>IF(AND('Mapa final'!#REF!="Baja",'Mapa final'!#REF!="Catastrófico"),CONCATENATE("R25C",'Mapa final'!#REF!),"")</f>
        <v>#REF!</v>
      </c>
      <c r="Y163" s="36"/>
      <c r="Z163" s="214"/>
      <c r="AA163" s="215"/>
      <c r="AB163" s="215"/>
      <c r="AC163" s="215"/>
      <c r="AD163" s="215"/>
      <c r="AE163" s="21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row>
    <row r="164" spans="1:61" ht="15" customHeight="1" x14ac:dyDescent="0.25">
      <c r="A164" s="36"/>
      <c r="B164" s="203"/>
      <c r="C164" s="204"/>
      <c r="D164" s="205"/>
      <c r="E164" s="171"/>
      <c r="F164" s="167"/>
      <c r="G164" s="167"/>
      <c r="H164" s="167"/>
      <c r="I164" s="167"/>
      <c r="J164" s="100" t="e">
        <f>IF(AND('Mapa final'!#REF!="Baja",'Mapa final'!#REF!="Leve"),CONCATENATE("R26C",'Mapa final'!#REF!),"")</f>
        <v>#REF!</v>
      </c>
      <c r="K164" s="115" t="e">
        <f>IF(AND('Mapa final'!#REF!="Baja",'Mapa final'!#REF!="Leve"),CONCATENATE("R26C",'Mapa final'!#REF!),"")</f>
        <v>#REF!</v>
      </c>
      <c r="L164" s="101" t="e">
        <f>IF(AND('Mapa final'!#REF!="Baja",'Mapa final'!#REF!="Leve"),CONCATENATE("R26C",'Mapa final'!#REF!),"")</f>
        <v>#REF!</v>
      </c>
      <c r="M164" s="92" t="e">
        <f>IF(AND('Mapa final'!#REF!="Baja",'Mapa final'!#REF!="Menor"),CONCATENATE("R26C",'Mapa final'!#REF!),"")</f>
        <v>#REF!</v>
      </c>
      <c r="N164" s="114" t="e">
        <f>IF(AND('Mapa final'!#REF!="Baja",'Mapa final'!#REF!="Menor"),CONCATENATE("R26C",'Mapa final'!#REF!),"")</f>
        <v>#REF!</v>
      </c>
      <c r="O164" s="93" t="e">
        <f>IF(AND('Mapa final'!#REF!="Baja",'Mapa final'!#REF!="Menor"),CONCATENATE("R26C",'Mapa final'!#REF!),"")</f>
        <v>#REF!</v>
      </c>
      <c r="P164" s="92" t="e">
        <f>IF(AND('Mapa final'!#REF!="Baja",'Mapa final'!#REF!="Moderado"),CONCATENATE("R26C",'Mapa final'!#REF!),"")</f>
        <v>#REF!</v>
      </c>
      <c r="Q164" s="114" t="e">
        <f>IF(AND('Mapa final'!#REF!="Baja",'Mapa final'!#REF!="Moderado"),CONCATENATE("R26C",'Mapa final'!#REF!),"")</f>
        <v>#REF!</v>
      </c>
      <c r="R164" s="93" t="e">
        <f>IF(AND('Mapa final'!#REF!="Baja",'Mapa final'!#REF!="Moderado"),CONCATENATE("R26C",'Mapa final'!#REF!),"")</f>
        <v>#REF!</v>
      </c>
      <c r="S164" s="119" t="e">
        <f>IF(AND('Mapa final'!#REF!="Baja",'Mapa final'!#REF!="Mayor"),CONCATENATE("R26C",'Mapa final'!#REF!),"")</f>
        <v>#REF!</v>
      </c>
      <c r="T164" s="120" t="e">
        <f>IF(AND('Mapa final'!#REF!="Baja",'Mapa final'!#REF!="Mayor"),CONCATENATE("R26C",'Mapa final'!#REF!),"")</f>
        <v>#REF!</v>
      </c>
      <c r="U164" s="121" t="e">
        <f>IF(AND('Mapa final'!#REF!="Baja",'Mapa final'!#REF!="Mayor"),CONCATENATE("R26C",'Mapa final'!#REF!),"")</f>
        <v>#REF!</v>
      </c>
      <c r="V164" s="87" t="e">
        <f>IF(AND('Mapa final'!#REF!="Baja",'Mapa final'!#REF!="Catastrófico"),CONCATENATE("R26C",'Mapa final'!#REF!),"")</f>
        <v>#REF!</v>
      </c>
      <c r="W164" s="113" t="e">
        <f>IF(AND('Mapa final'!#REF!="Baja",'Mapa final'!#REF!="Catastrófico"),CONCATENATE("R26C",'Mapa final'!#REF!),"")</f>
        <v>#REF!</v>
      </c>
      <c r="X164" s="88" t="e">
        <f>IF(AND('Mapa final'!#REF!="Baja",'Mapa final'!#REF!="Catastrófico"),CONCATENATE("R26C",'Mapa final'!#REF!),"")</f>
        <v>#REF!</v>
      </c>
      <c r="Y164" s="36"/>
      <c r="Z164" s="214"/>
      <c r="AA164" s="215"/>
      <c r="AB164" s="215"/>
      <c r="AC164" s="215"/>
      <c r="AD164" s="215"/>
      <c r="AE164" s="21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row>
    <row r="165" spans="1:61" ht="15" customHeight="1" x14ac:dyDescent="0.25">
      <c r="A165" s="36"/>
      <c r="B165" s="203"/>
      <c r="C165" s="204"/>
      <c r="D165" s="205"/>
      <c r="E165" s="171"/>
      <c r="F165" s="167"/>
      <c r="G165" s="167"/>
      <c r="H165" s="167"/>
      <c r="I165" s="167"/>
      <c r="J165" s="100" t="e">
        <f>IF(AND('Mapa final'!#REF!="Baja",'Mapa final'!#REF!="Leve"),CONCATENATE("R27C",'Mapa final'!#REF!),"")</f>
        <v>#REF!</v>
      </c>
      <c r="K165" s="115" t="e">
        <f>IF(AND('Mapa final'!#REF!="Baja",'Mapa final'!#REF!="Leve"),CONCATENATE("R27C",'Mapa final'!#REF!),"")</f>
        <v>#REF!</v>
      </c>
      <c r="L165" s="101" t="e">
        <f>IF(AND('Mapa final'!#REF!="Baja",'Mapa final'!#REF!="Leve"),CONCATENATE("R27C",'Mapa final'!#REF!),"")</f>
        <v>#REF!</v>
      </c>
      <c r="M165" s="92" t="e">
        <f>IF(AND('Mapa final'!#REF!="Baja",'Mapa final'!#REF!="Menor"),CONCATENATE("R27C",'Mapa final'!#REF!),"")</f>
        <v>#REF!</v>
      </c>
      <c r="N165" s="114" t="e">
        <f>IF(AND('Mapa final'!#REF!="Baja",'Mapa final'!#REF!="Menor"),CONCATENATE("R27C",'Mapa final'!#REF!),"")</f>
        <v>#REF!</v>
      </c>
      <c r="O165" s="93" t="e">
        <f>IF(AND('Mapa final'!#REF!="Baja",'Mapa final'!#REF!="Menor"),CONCATENATE("R27C",'Mapa final'!#REF!),"")</f>
        <v>#REF!</v>
      </c>
      <c r="P165" s="92" t="e">
        <f>IF(AND('Mapa final'!#REF!="Baja",'Mapa final'!#REF!="Moderado"),CONCATENATE("R27C",'Mapa final'!#REF!),"")</f>
        <v>#REF!</v>
      </c>
      <c r="Q165" s="114" t="e">
        <f>IF(AND('Mapa final'!#REF!="Baja",'Mapa final'!#REF!="Moderado"),CONCATENATE("R27C",'Mapa final'!#REF!),"")</f>
        <v>#REF!</v>
      </c>
      <c r="R165" s="93" t="e">
        <f>IF(AND('Mapa final'!#REF!="Baja",'Mapa final'!#REF!="Moderado"),CONCATENATE("R27C",'Mapa final'!#REF!),"")</f>
        <v>#REF!</v>
      </c>
      <c r="S165" s="119" t="e">
        <f>IF(AND('Mapa final'!#REF!="Baja",'Mapa final'!#REF!="Mayor"),CONCATENATE("R27C",'Mapa final'!#REF!),"")</f>
        <v>#REF!</v>
      </c>
      <c r="T165" s="120" t="e">
        <f>IF(AND('Mapa final'!#REF!="Baja",'Mapa final'!#REF!="Mayor"),CONCATENATE("R27C",'Mapa final'!#REF!),"")</f>
        <v>#REF!</v>
      </c>
      <c r="U165" s="121" t="e">
        <f>IF(AND('Mapa final'!#REF!="Baja",'Mapa final'!#REF!="Mayor"),CONCATENATE("R27C",'Mapa final'!#REF!),"")</f>
        <v>#REF!</v>
      </c>
      <c r="V165" s="87" t="e">
        <f>IF(AND('Mapa final'!#REF!="Baja",'Mapa final'!#REF!="Catastrófico"),CONCATENATE("R27C",'Mapa final'!#REF!),"")</f>
        <v>#REF!</v>
      </c>
      <c r="W165" s="113" t="e">
        <f>IF(AND('Mapa final'!#REF!="Baja",'Mapa final'!#REF!="Catastrófico"),CONCATENATE("R27C",'Mapa final'!#REF!),"")</f>
        <v>#REF!</v>
      </c>
      <c r="X165" s="88" t="e">
        <f>IF(AND('Mapa final'!#REF!="Baja",'Mapa final'!#REF!="Catastrófico"),CONCATENATE("R27C",'Mapa final'!#REF!),"")</f>
        <v>#REF!</v>
      </c>
      <c r="Y165" s="36"/>
      <c r="Z165" s="214"/>
      <c r="AA165" s="215"/>
      <c r="AB165" s="215"/>
      <c r="AC165" s="215"/>
      <c r="AD165" s="215"/>
      <c r="AE165" s="21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row>
    <row r="166" spans="1:61" ht="15" customHeight="1" x14ac:dyDescent="0.25">
      <c r="A166" s="36"/>
      <c r="B166" s="203"/>
      <c r="C166" s="204"/>
      <c r="D166" s="205"/>
      <c r="E166" s="172"/>
      <c r="F166" s="167"/>
      <c r="G166" s="167"/>
      <c r="H166" s="167"/>
      <c r="I166" s="167"/>
      <c r="J166" s="100" t="e">
        <f>IF(AND('Mapa final'!#REF!="Baja",'Mapa final'!#REF!="Leve"),CONCATENATE("R28C",'Mapa final'!#REF!),"")</f>
        <v>#REF!</v>
      </c>
      <c r="K166" s="115" t="e">
        <f>IF(AND('Mapa final'!#REF!="Baja",'Mapa final'!#REF!="Leve"),CONCATENATE("R28C",'Mapa final'!#REF!),"")</f>
        <v>#REF!</v>
      </c>
      <c r="L166" s="101" t="e">
        <f>IF(AND('Mapa final'!#REF!="Baja",'Mapa final'!#REF!="Leve"),CONCATENATE("R28C",'Mapa final'!#REF!),"")</f>
        <v>#REF!</v>
      </c>
      <c r="M166" s="92" t="e">
        <f>IF(AND('Mapa final'!#REF!="Baja",'Mapa final'!#REF!="Menor"),CONCATENATE("R28C",'Mapa final'!#REF!),"")</f>
        <v>#REF!</v>
      </c>
      <c r="N166" s="114" t="e">
        <f>IF(AND('Mapa final'!#REF!="Baja",'Mapa final'!#REF!="Menor"),CONCATENATE("R28C",'Mapa final'!#REF!),"")</f>
        <v>#REF!</v>
      </c>
      <c r="O166" s="93" t="e">
        <f>IF(AND('Mapa final'!#REF!="Baja",'Mapa final'!#REF!="Menor"),CONCATENATE("R28C",'Mapa final'!#REF!),"")</f>
        <v>#REF!</v>
      </c>
      <c r="P166" s="92" t="e">
        <f>IF(AND('Mapa final'!#REF!="Baja",'Mapa final'!#REF!="Moderado"),CONCATENATE("R28C",'Mapa final'!#REF!),"")</f>
        <v>#REF!</v>
      </c>
      <c r="Q166" s="114" t="e">
        <f>IF(AND('Mapa final'!#REF!="Baja",'Mapa final'!#REF!="Moderado"),CONCATENATE("R28C",'Mapa final'!#REF!),"")</f>
        <v>#REF!</v>
      </c>
      <c r="R166" s="93" t="e">
        <f>IF(AND('Mapa final'!#REF!="Baja",'Mapa final'!#REF!="Moderado"),CONCATENATE("R28C",'Mapa final'!#REF!),"")</f>
        <v>#REF!</v>
      </c>
      <c r="S166" s="119" t="e">
        <f>IF(AND('Mapa final'!#REF!="Baja",'Mapa final'!#REF!="Mayor"),CONCATENATE("R28C",'Mapa final'!#REF!),"")</f>
        <v>#REF!</v>
      </c>
      <c r="T166" s="120" t="e">
        <f>IF(AND('Mapa final'!#REF!="Baja",'Mapa final'!#REF!="Mayor"),CONCATENATE("R28C",'Mapa final'!#REF!),"")</f>
        <v>#REF!</v>
      </c>
      <c r="U166" s="121" t="e">
        <f>IF(AND('Mapa final'!#REF!="Baja",'Mapa final'!#REF!="Mayor"),CONCATENATE("R28C",'Mapa final'!#REF!),"")</f>
        <v>#REF!</v>
      </c>
      <c r="V166" s="87" t="e">
        <f>IF(AND('Mapa final'!#REF!="Baja",'Mapa final'!#REF!="Catastrófico"),CONCATENATE("R28C",'Mapa final'!#REF!),"")</f>
        <v>#REF!</v>
      </c>
      <c r="W166" s="113" t="e">
        <f>IF(AND('Mapa final'!#REF!="Baja",'Mapa final'!#REF!="Catastrófico"),CONCATENATE("R28C",'Mapa final'!#REF!),"")</f>
        <v>#REF!</v>
      </c>
      <c r="X166" s="88" t="e">
        <f>IF(AND('Mapa final'!#REF!="Baja",'Mapa final'!#REF!="Catastrófico"),CONCATENATE("R28C",'Mapa final'!#REF!),"")</f>
        <v>#REF!</v>
      </c>
      <c r="Y166" s="36"/>
      <c r="Z166" s="214"/>
      <c r="AA166" s="215"/>
      <c r="AB166" s="215"/>
      <c r="AC166" s="215"/>
      <c r="AD166" s="215"/>
      <c r="AE166" s="21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row>
    <row r="167" spans="1:61" ht="15" customHeight="1" x14ac:dyDescent="0.25">
      <c r="A167" s="36"/>
      <c r="B167" s="203"/>
      <c r="C167" s="204"/>
      <c r="D167" s="205"/>
      <c r="E167" s="172"/>
      <c r="F167" s="167"/>
      <c r="G167" s="167"/>
      <c r="H167" s="167"/>
      <c r="I167" s="167"/>
      <c r="J167" s="100" t="e">
        <f>IF(AND('Mapa final'!#REF!="Baja",'Mapa final'!#REF!="Leve"),CONCATENATE("R29C",'Mapa final'!#REF!),"")</f>
        <v>#REF!</v>
      </c>
      <c r="K167" s="115" t="e">
        <f>IF(AND('Mapa final'!#REF!="Baja",'Mapa final'!#REF!="Leve"),CONCATENATE("R29C",'Mapa final'!#REF!),"")</f>
        <v>#REF!</v>
      </c>
      <c r="L167" s="101" t="e">
        <f>IF(AND('Mapa final'!#REF!="Baja",'Mapa final'!#REF!="Leve"),CONCATENATE("R29C",'Mapa final'!#REF!),"")</f>
        <v>#REF!</v>
      </c>
      <c r="M167" s="92" t="e">
        <f>IF(AND('Mapa final'!#REF!="Baja",'Mapa final'!#REF!="Menor"),CONCATENATE("R29C",'Mapa final'!#REF!),"")</f>
        <v>#REF!</v>
      </c>
      <c r="N167" s="114" t="e">
        <f>IF(AND('Mapa final'!#REF!="Baja",'Mapa final'!#REF!="Menor"),CONCATENATE("R29C",'Mapa final'!#REF!),"")</f>
        <v>#REF!</v>
      </c>
      <c r="O167" s="93" t="e">
        <f>IF(AND('Mapa final'!#REF!="Baja",'Mapa final'!#REF!="Menor"),CONCATENATE("R29C",'Mapa final'!#REF!),"")</f>
        <v>#REF!</v>
      </c>
      <c r="P167" s="92" t="e">
        <f>IF(AND('Mapa final'!#REF!="Baja",'Mapa final'!#REF!="Moderado"),CONCATENATE("R29C",'Mapa final'!#REF!),"")</f>
        <v>#REF!</v>
      </c>
      <c r="Q167" s="114" t="e">
        <f>IF(AND('Mapa final'!#REF!="Baja",'Mapa final'!#REF!="Moderado"),CONCATENATE("R29C",'Mapa final'!#REF!),"")</f>
        <v>#REF!</v>
      </c>
      <c r="R167" s="93" t="e">
        <f>IF(AND('Mapa final'!#REF!="Baja",'Mapa final'!#REF!="Moderado"),CONCATENATE("R29C",'Mapa final'!#REF!),"")</f>
        <v>#REF!</v>
      </c>
      <c r="S167" s="119" t="e">
        <f>IF(AND('Mapa final'!#REF!="Baja",'Mapa final'!#REF!="Mayor"),CONCATENATE("R29C",'Mapa final'!#REF!),"")</f>
        <v>#REF!</v>
      </c>
      <c r="T167" s="120" t="e">
        <f>IF(AND('Mapa final'!#REF!="Baja",'Mapa final'!#REF!="Mayor"),CONCATENATE("R29C",'Mapa final'!#REF!),"")</f>
        <v>#REF!</v>
      </c>
      <c r="U167" s="121" t="e">
        <f>IF(AND('Mapa final'!#REF!="Baja",'Mapa final'!#REF!="Mayor"),CONCATENATE("R29C",'Mapa final'!#REF!),"")</f>
        <v>#REF!</v>
      </c>
      <c r="V167" s="87" t="e">
        <f>IF(AND('Mapa final'!#REF!="Baja",'Mapa final'!#REF!="Catastrófico"),CONCATENATE("R29C",'Mapa final'!#REF!),"")</f>
        <v>#REF!</v>
      </c>
      <c r="W167" s="113" t="e">
        <f>IF(AND('Mapa final'!#REF!="Baja",'Mapa final'!#REF!="Catastrófico"),CONCATENATE("R29C",'Mapa final'!#REF!),"")</f>
        <v>#REF!</v>
      </c>
      <c r="X167" s="88" t="e">
        <f>IF(AND('Mapa final'!#REF!="Baja",'Mapa final'!#REF!="Catastrófico"),CONCATENATE("R29C",'Mapa final'!#REF!),"")</f>
        <v>#REF!</v>
      </c>
      <c r="Y167" s="36"/>
      <c r="Z167" s="214"/>
      <c r="AA167" s="215"/>
      <c r="AB167" s="215"/>
      <c r="AC167" s="215"/>
      <c r="AD167" s="215"/>
      <c r="AE167" s="21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row>
    <row r="168" spans="1:61" ht="15" customHeight="1" x14ac:dyDescent="0.25">
      <c r="A168" s="36"/>
      <c r="B168" s="203"/>
      <c r="C168" s="204"/>
      <c r="D168" s="205"/>
      <c r="E168" s="172"/>
      <c r="F168" s="167"/>
      <c r="G168" s="167"/>
      <c r="H168" s="167"/>
      <c r="I168" s="167"/>
      <c r="J168" s="100" t="e">
        <f>IF(AND('Mapa final'!#REF!="Baja",'Mapa final'!#REF!="Leve"),CONCATENATE("R30C",'Mapa final'!#REF!),"")</f>
        <v>#REF!</v>
      </c>
      <c r="K168" s="115" t="e">
        <f>IF(AND('Mapa final'!#REF!="Baja",'Mapa final'!#REF!="Leve"),CONCATENATE("R30C",'Mapa final'!#REF!),"")</f>
        <v>#REF!</v>
      </c>
      <c r="L168" s="101" t="e">
        <f>IF(AND('Mapa final'!#REF!="Baja",'Mapa final'!#REF!="Leve"),CONCATENATE("R30C",'Mapa final'!#REF!),"")</f>
        <v>#REF!</v>
      </c>
      <c r="M168" s="92" t="e">
        <f>IF(AND('Mapa final'!#REF!="Baja",'Mapa final'!#REF!="Menor"),CONCATENATE("R30C",'Mapa final'!#REF!),"")</f>
        <v>#REF!</v>
      </c>
      <c r="N168" s="114" t="e">
        <f>IF(AND('Mapa final'!#REF!="Baja",'Mapa final'!#REF!="Menor"),CONCATENATE("R30C",'Mapa final'!#REF!),"")</f>
        <v>#REF!</v>
      </c>
      <c r="O168" s="93" t="e">
        <f>IF(AND('Mapa final'!#REF!="Baja",'Mapa final'!#REF!="Menor"),CONCATENATE("R30C",'Mapa final'!#REF!),"")</f>
        <v>#REF!</v>
      </c>
      <c r="P168" s="92" t="e">
        <f>IF(AND('Mapa final'!#REF!="Baja",'Mapa final'!#REF!="Moderado"),CONCATENATE("R30C",'Mapa final'!#REF!),"")</f>
        <v>#REF!</v>
      </c>
      <c r="Q168" s="114" t="e">
        <f>IF(AND('Mapa final'!#REF!="Baja",'Mapa final'!#REF!="Moderado"),CONCATENATE("R30C",'Mapa final'!#REF!),"")</f>
        <v>#REF!</v>
      </c>
      <c r="R168" s="93" t="e">
        <f>IF(AND('Mapa final'!#REF!="Baja",'Mapa final'!#REF!="Moderado"),CONCATENATE("R30C",'Mapa final'!#REF!),"")</f>
        <v>#REF!</v>
      </c>
      <c r="S168" s="119" t="e">
        <f>IF(AND('Mapa final'!#REF!="Baja",'Mapa final'!#REF!="Mayor"),CONCATENATE("R30C",'Mapa final'!#REF!),"")</f>
        <v>#REF!</v>
      </c>
      <c r="T168" s="120" t="e">
        <f>IF(AND('Mapa final'!#REF!="Baja",'Mapa final'!#REF!="Mayor"),CONCATENATE("R30C",'Mapa final'!#REF!),"")</f>
        <v>#REF!</v>
      </c>
      <c r="U168" s="121" t="e">
        <f>IF(AND('Mapa final'!#REF!="Baja",'Mapa final'!#REF!="Mayor"),CONCATENATE("R30C",'Mapa final'!#REF!),"")</f>
        <v>#REF!</v>
      </c>
      <c r="V168" s="87" t="e">
        <f>IF(AND('Mapa final'!#REF!="Baja",'Mapa final'!#REF!="Catastrófico"),CONCATENATE("R30C",'Mapa final'!#REF!),"")</f>
        <v>#REF!</v>
      </c>
      <c r="W168" s="113" t="e">
        <f>IF(AND('Mapa final'!#REF!="Baja",'Mapa final'!#REF!="Catastrófico"),CONCATENATE("R30C",'Mapa final'!#REF!),"")</f>
        <v>#REF!</v>
      </c>
      <c r="X168" s="88" t="e">
        <f>IF(AND('Mapa final'!#REF!="Baja",'Mapa final'!#REF!="Catastrófico"),CONCATENATE("R30C",'Mapa final'!#REF!),"")</f>
        <v>#REF!</v>
      </c>
      <c r="Y168" s="36"/>
      <c r="Z168" s="214"/>
      <c r="AA168" s="215"/>
      <c r="AB168" s="215"/>
      <c r="AC168" s="215"/>
      <c r="AD168" s="215"/>
      <c r="AE168" s="21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row>
    <row r="169" spans="1:61" ht="15" customHeight="1" x14ac:dyDescent="0.25">
      <c r="A169" s="36"/>
      <c r="B169" s="203"/>
      <c r="C169" s="204"/>
      <c r="D169" s="205"/>
      <c r="E169" s="172"/>
      <c r="F169" s="167"/>
      <c r="G169" s="167"/>
      <c r="H169" s="167"/>
      <c r="I169" s="167"/>
      <c r="J169" s="100" t="e">
        <f>IF(AND('Mapa final'!#REF!="Baja",'Mapa final'!#REF!="Leve"),CONCATENATE("R31C",'Mapa final'!#REF!),"")</f>
        <v>#REF!</v>
      </c>
      <c r="K169" s="115" t="e">
        <f>IF(AND('Mapa final'!#REF!="Baja",'Mapa final'!#REF!="Leve"),CONCATENATE("R31C",'Mapa final'!#REF!),"")</f>
        <v>#REF!</v>
      </c>
      <c r="L169" s="101" t="e">
        <f>IF(AND('Mapa final'!#REF!="Baja",'Mapa final'!#REF!="Leve"),CONCATENATE("R31C",'Mapa final'!#REF!),"")</f>
        <v>#REF!</v>
      </c>
      <c r="M169" s="92" t="e">
        <f>IF(AND('Mapa final'!#REF!="Baja",'Mapa final'!#REF!="Menor"),CONCATENATE("R31C",'Mapa final'!#REF!),"")</f>
        <v>#REF!</v>
      </c>
      <c r="N169" s="114" t="e">
        <f>IF(AND('Mapa final'!#REF!="Baja",'Mapa final'!#REF!="Menor"),CONCATENATE("R31C",'Mapa final'!#REF!),"")</f>
        <v>#REF!</v>
      </c>
      <c r="O169" s="93" t="e">
        <f>IF(AND('Mapa final'!#REF!="Baja",'Mapa final'!#REF!="Menor"),CONCATENATE("R31C",'Mapa final'!#REF!),"")</f>
        <v>#REF!</v>
      </c>
      <c r="P169" s="92" t="e">
        <f>IF(AND('Mapa final'!#REF!="Baja",'Mapa final'!#REF!="Moderado"),CONCATENATE("R31C",'Mapa final'!#REF!),"")</f>
        <v>#REF!</v>
      </c>
      <c r="Q169" s="114" t="e">
        <f>IF(AND('Mapa final'!#REF!="Baja",'Mapa final'!#REF!="Moderado"),CONCATENATE("R31C",'Mapa final'!#REF!),"")</f>
        <v>#REF!</v>
      </c>
      <c r="R169" s="93" t="e">
        <f>IF(AND('Mapa final'!#REF!="Baja",'Mapa final'!#REF!="Moderado"),CONCATENATE("R31C",'Mapa final'!#REF!),"")</f>
        <v>#REF!</v>
      </c>
      <c r="S169" s="119" t="e">
        <f>IF(AND('Mapa final'!#REF!="Baja",'Mapa final'!#REF!="Mayor"),CONCATENATE("R31C",'Mapa final'!#REF!),"")</f>
        <v>#REF!</v>
      </c>
      <c r="T169" s="120" t="e">
        <f>IF(AND('Mapa final'!#REF!="Baja",'Mapa final'!#REF!="Mayor"),CONCATENATE("R31C",'Mapa final'!#REF!),"")</f>
        <v>#REF!</v>
      </c>
      <c r="U169" s="121" t="e">
        <f>IF(AND('Mapa final'!#REF!="Baja",'Mapa final'!#REF!="Mayor"),CONCATENATE("R31C",'Mapa final'!#REF!),"")</f>
        <v>#REF!</v>
      </c>
      <c r="V169" s="87" t="e">
        <f>IF(AND('Mapa final'!#REF!="Baja",'Mapa final'!#REF!="Catastrófico"),CONCATENATE("R31C",'Mapa final'!#REF!),"")</f>
        <v>#REF!</v>
      </c>
      <c r="W169" s="113" t="e">
        <f>IF(AND('Mapa final'!#REF!="Baja",'Mapa final'!#REF!="Catastrófico"),CONCATENATE("R31C",'Mapa final'!#REF!),"")</f>
        <v>#REF!</v>
      </c>
      <c r="X169" s="88" t="e">
        <f>IF(AND('Mapa final'!#REF!="Baja",'Mapa final'!#REF!="Catastrófico"),CONCATENATE("R31C",'Mapa final'!#REF!),"")</f>
        <v>#REF!</v>
      </c>
      <c r="Y169" s="36"/>
      <c r="Z169" s="214"/>
      <c r="AA169" s="215"/>
      <c r="AB169" s="215"/>
      <c r="AC169" s="215"/>
      <c r="AD169" s="215"/>
      <c r="AE169" s="21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row>
    <row r="170" spans="1:61" ht="15" customHeight="1" x14ac:dyDescent="0.25">
      <c r="A170" s="36"/>
      <c r="B170" s="203"/>
      <c r="C170" s="204"/>
      <c r="D170" s="205"/>
      <c r="E170" s="172"/>
      <c r="F170" s="167"/>
      <c r="G170" s="167"/>
      <c r="H170" s="167"/>
      <c r="I170" s="167"/>
      <c r="J170" s="100" t="e">
        <f>IF(AND('Mapa final'!#REF!="Baja",'Mapa final'!#REF!="Leve"),CONCATENATE("R32C",'Mapa final'!#REF!),"")</f>
        <v>#REF!</v>
      </c>
      <c r="K170" s="115" t="e">
        <f>IF(AND('Mapa final'!#REF!="Baja",'Mapa final'!#REF!="Leve"),CONCATENATE("R32C",'Mapa final'!#REF!),"")</f>
        <v>#REF!</v>
      </c>
      <c r="L170" s="101" t="e">
        <f>IF(AND('Mapa final'!#REF!="Baja",'Mapa final'!#REF!="Leve"),CONCATENATE("R32C",'Mapa final'!#REF!),"")</f>
        <v>#REF!</v>
      </c>
      <c r="M170" s="92" t="e">
        <f>IF(AND('Mapa final'!#REF!="Baja",'Mapa final'!#REF!="Menor"),CONCATENATE("R32C",'Mapa final'!#REF!),"")</f>
        <v>#REF!</v>
      </c>
      <c r="N170" s="114" t="e">
        <f>IF(AND('Mapa final'!#REF!="Baja",'Mapa final'!#REF!="Menor"),CONCATENATE("R32C",'Mapa final'!#REF!),"")</f>
        <v>#REF!</v>
      </c>
      <c r="O170" s="93" t="e">
        <f>IF(AND('Mapa final'!#REF!="Baja",'Mapa final'!#REF!="Menor"),CONCATENATE("R32C",'Mapa final'!#REF!),"")</f>
        <v>#REF!</v>
      </c>
      <c r="P170" s="92" t="e">
        <f>IF(AND('Mapa final'!#REF!="Baja",'Mapa final'!#REF!="Moderado"),CONCATENATE("R32C",'Mapa final'!#REF!),"")</f>
        <v>#REF!</v>
      </c>
      <c r="Q170" s="114" t="e">
        <f>IF(AND('Mapa final'!#REF!="Baja",'Mapa final'!#REF!="Moderado"),CONCATENATE("R32C",'Mapa final'!#REF!),"")</f>
        <v>#REF!</v>
      </c>
      <c r="R170" s="93" t="e">
        <f>IF(AND('Mapa final'!#REF!="Baja",'Mapa final'!#REF!="Moderado"),CONCATENATE("R32C",'Mapa final'!#REF!),"")</f>
        <v>#REF!</v>
      </c>
      <c r="S170" s="119" t="e">
        <f>IF(AND('Mapa final'!#REF!="Baja",'Mapa final'!#REF!="Mayor"),CONCATENATE("R32C",'Mapa final'!#REF!),"")</f>
        <v>#REF!</v>
      </c>
      <c r="T170" s="120" t="e">
        <f>IF(AND('Mapa final'!#REF!="Baja",'Mapa final'!#REF!="Mayor"),CONCATENATE("R32C",'Mapa final'!#REF!),"")</f>
        <v>#REF!</v>
      </c>
      <c r="U170" s="121" t="e">
        <f>IF(AND('Mapa final'!#REF!="Baja",'Mapa final'!#REF!="Mayor"),CONCATENATE("R32C",'Mapa final'!#REF!),"")</f>
        <v>#REF!</v>
      </c>
      <c r="V170" s="87" t="e">
        <f>IF(AND('Mapa final'!#REF!="Baja",'Mapa final'!#REF!="Catastrófico"),CONCATENATE("R32C",'Mapa final'!#REF!),"")</f>
        <v>#REF!</v>
      </c>
      <c r="W170" s="113" t="e">
        <f>IF(AND('Mapa final'!#REF!="Baja",'Mapa final'!#REF!="Catastrófico"),CONCATENATE("R32C",'Mapa final'!#REF!),"")</f>
        <v>#REF!</v>
      </c>
      <c r="X170" s="88" t="e">
        <f>IF(AND('Mapa final'!#REF!="Baja",'Mapa final'!#REF!="Catastrófico"),CONCATENATE("R32C",'Mapa final'!#REF!),"")</f>
        <v>#REF!</v>
      </c>
      <c r="Y170" s="36"/>
      <c r="Z170" s="214"/>
      <c r="AA170" s="215"/>
      <c r="AB170" s="215"/>
      <c r="AC170" s="215"/>
      <c r="AD170" s="215"/>
      <c r="AE170" s="21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row>
    <row r="171" spans="1:61" ht="15" customHeight="1" x14ac:dyDescent="0.25">
      <c r="A171" s="36"/>
      <c r="B171" s="203"/>
      <c r="C171" s="204"/>
      <c r="D171" s="205"/>
      <c r="E171" s="172"/>
      <c r="F171" s="167"/>
      <c r="G171" s="167"/>
      <c r="H171" s="167"/>
      <c r="I171" s="167"/>
      <c r="J171" s="100" t="e">
        <f>IF(AND('Mapa final'!#REF!="Baja",'Mapa final'!#REF!="Leve"),CONCATENATE("R33C",'Mapa final'!#REF!),"")</f>
        <v>#REF!</v>
      </c>
      <c r="K171" s="115" t="e">
        <f>IF(AND('Mapa final'!#REF!="Baja",'Mapa final'!#REF!="Leve"),CONCATENATE("R33C",'Mapa final'!#REF!),"")</f>
        <v>#REF!</v>
      </c>
      <c r="L171" s="101" t="e">
        <f>IF(AND('Mapa final'!#REF!="Baja",'Mapa final'!#REF!="Leve"),CONCATENATE("R33C",'Mapa final'!#REF!),"")</f>
        <v>#REF!</v>
      </c>
      <c r="M171" s="92" t="e">
        <f>IF(AND('Mapa final'!#REF!="Baja",'Mapa final'!#REF!="Menor"),CONCATENATE("R33C",'Mapa final'!#REF!),"")</f>
        <v>#REF!</v>
      </c>
      <c r="N171" s="114" t="e">
        <f>IF(AND('Mapa final'!#REF!="Baja",'Mapa final'!#REF!="Menor"),CONCATENATE("R33C",'Mapa final'!#REF!),"")</f>
        <v>#REF!</v>
      </c>
      <c r="O171" s="93" t="e">
        <f>IF(AND('Mapa final'!#REF!="Baja",'Mapa final'!#REF!="Menor"),CONCATENATE("R33C",'Mapa final'!#REF!),"")</f>
        <v>#REF!</v>
      </c>
      <c r="P171" s="92" t="e">
        <f>IF(AND('Mapa final'!#REF!="Baja",'Mapa final'!#REF!="Moderado"),CONCATENATE("R33C",'Mapa final'!#REF!),"")</f>
        <v>#REF!</v>
      </c>
      <c r="Q171" s="114" t="e">
        <f>IF(AND('Mapa final'!#REF!="Baja",'Mapa final'!#REF!="Moderado"),CONCATENATE("R33C",'Mapa final'!#REF!),"")</f>
        <v>#REF!</v>
      </c>
      <c r="R171" s="93" t="e">
        <f>IF(AND('Mapa final'!#REF!="Baja",'Mapa final'!#REF!="Moderado"),CONCATENATE("R33C",'Mapa final'!#REF!),"")</f>
        <v>#REF!</v>
      </c>
      <c r="S171" s="119" t="e">
        <f>IF(AND('Mapa final'!#REF!="Baja",'Mapa final'!#REF!="Mayor"),CONCATENATE("R33C",'Mapa final'!#REF!),"")</f>
        <v>#REF!</v>
      </c>
      <c r="T171" s="120" t="e">
        <f>IF(AND('Mapa final'!#REF!="Baja",'Mapa final'!#REF!="Mayor"),CONCATENATE("R33C",'Mapa final'!#REF!),"")</f>
        <v>#REF!</v>
      </c>
      <c r="U171" s="121" t="e">
        <f>IF(AND('Mapa final'!#REF!="Baja",'Mapa final'!#REF!="Mayor"),CONCATENATE("R33C",'Mapa final'!#REF!),"")</f>
        <v>#REF!</v>
      </c>
      <c r="V171" s="87" t="e">
        <f>IF(AND('Mapa final'!#REF!="Baja",'Mapa final'!#REF!="Catastrófico"),CONCATENATE("R33C",'Mapa final'!#REF!),"")</f>
        <v>#REF!</v>
      </c>
      <c r="W171" s="113" t="e">
        <f>IF(AND('Mapa final'!#REF!="Baja",'Mapa final'!#REF!="Catastrófico"),CONCATENATE("R33C",'Mapa final'!#REF!),"")</f>
        <v>#REF!</v>
      </c>
      <c r="X171" s="88" t="e">
        <f>IF(AND('Mapa final'!#REF!="Baja",'Mapa final'!#REF!="Catastrófico"),CONCATENATE("R33C",'Mapa final'!#REF!),"")</f>
        <v>#REF!</v>
      </c>
      <c r="Y171" s="36"/>
      <c r="Z171" s="214"/>
      <c r="AA171" s="215"/>
      <c r="AB171" s="215"/>
      <c r="AC171" s="215"/>
      <c r="AD171" s="215"/>
      <c r="AE171" s="21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row>
    <row r="172" spans="1:61" ht="15" customHeight="1" x14ac:dyDescent="0.25">
      <c r="A172" s="36"/>
      <c r="B172" s="203"/>
      <c r="C172" s="204"/>
      <c r="D172" s="205"/>
      <c r="E172" s="172"/>
      <c r="F172" s="167"/>
      <c r="G172" s="167"/>
      <c r="H172" s="167"/>
      <c r="I172" s="167"/>
      <c r="J172" s="100" t="e">
        <f>IF(AND('Mapa final'!#REF!="Baja",'Mapa final'!#REF!="Leve"),CONCATENATE("R34C",'Mapa final'!#REF!),"")</f>
        <v>#REF!</v>
      </c>
      <c r="K172" s="115" t="e">
        <f>IF(AND('Mapa final'!#REF!="Baja",'Mapa final'!#REF!="Leve"),CONCATENATE("R34C",'Mapa final'!#REF!),"")</f>
        <v>#REF!</v>
      </c>
      <c r="L172" s="101" t="e">
        <f>IF(AND('Mapa final'!#REF!="Baja",'Mapa final'!#REF!="Leve"),CONCATENATE("R34C",'Mapa final'!#REF!),"")</f>
        <v>#REF!</v>
      </c>
      <c r="M172" s="92" t="e">
        <f>IF(AND('Mapa final'!#REF!="Baja",'Mapa final'!#REF!="Menor"),CONCATENATE("R34C",'Mapa final'!#REF!),"")</f>
        <v>#REF!</v>
      </c>
      <c r="N172" s="114" t="e">
        <f>IF(AND('Mapa final'!#REF!="Baja",'Mapa final'!#REF!="Menor"),CONCATENATE("R34C",'Mapa final'!#REF!),"")</f>
        <v>#REF!</v>
      </c>
      <c r="O172" s="93" t="e">
        <f>IF(AND('Mapa final'!#REF!="Baja",'Mapa final'!#REF!="Menor"),CONCATENATE("R34C",'Mapa final'!#REF!),"")</f>
        <v>#REF!</v>
      </c>
      <c r="P172" s="92" t="e">
        <f>IF(AND('Mapa final'!#REF!="Baja",'Mapa final'!#REF!="Moderado"),CONCATENATE("R34C",'Mapa final'!#REF!),"")</f>
        <v>#REF!</v>
      </c>
      <c r="Q172" s="114" t="e">
        <f>IF(AND('Mapa final'!#REF!="Baja",'Mapa final'!#REF!="Moderado"),CONCATENATE("R34C",'Mapa final'!#REF!),"")</f>
        <v>#REF!</v>
      </c>
      <c r="R172" s="93" t="e">
        <f>IF(AND('Mapa final'!#REF!="Baja",'Mapa final'!#REF!="Moderado"),CONCATENATE("R34C",'Mapa final'!#REF!),"")</f>
        <v>#REF!</v>
      </c>
      <c r="S172" s="119" t="e">
        <f>IF(AND('Mapa final'!#REF!="Baja",'Mapa final'!#REF!="Mayor"),CONCATENATE("R34C",'Mapa final'!#REF!),"")</f>
        <v>#REF!</v>
      </c>
      <c r="T172" s="120" t="e">
        <f>IF(AND('Mapa final'!#REF!="Baja",'Mapa final'!#REF!="Mayor"),CONCATENATE("R34C",'Mapa final'!#REF!),"")</f>
        <v>#REF!</v>
      </c>
      <c r="U172" s="121" t="e">
        <f>IF(AND('Mapa final'!#REF!="Baja",'Mapa final'!#REF!="Mayor"),CONCATENATE("R34C",'Mapa final'!#REF!),"")</f>
        <v>#REF!</v>
      </c>
      <c r="V172" s="87" t="e">
        <f>IF(AND('Mapa final'!#REF!="Baja",'Mapa final'!#REF!="Catastrófico"),CONCATENATE("R34C",'Mapa final'!#REF!),"")</f>
        <v>#REF!</v>
      </c>
      <c r="W172" s="113" t="e">
        <f>IF(AND('Mapa final'!#REF!="Baja",'Mapa final'!#REF!="Catastrófico"),CONCATENATE("R34C",'Mapa final'!#REF!),"")</f>
        <v>#REF!</v>
      </c>
      <c r="X172" s="88" t="e">
        <f>IF(AND('Mapa final'!#REF!="Baja",'Mapa final'!#REF!="Catastrófico"),CONCATENATE("R34C",'Mapa final'!#REF!),"")</f>
        <v>#REF!</v>
      </c>
      <c r="Y172" s="36"/>
      <c r="Z172" s="214"/>
      <c r="AA172" s="215"/>
      <c r="AB172" s="215"/>
      <c r="AC172" s="215"/>
      <c r="AD172" s="215"/>
      <c r="AE172" s="21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row>
    <row r="173" spans="1:61" ht="15" customHeight="1" x14ac:dyDescent="0.25">
      <c r="A173" s="36"/>
      <c r="B173" s="203"/>
      <c r="C173" s="204"/>
      <c r="D173" s="205"/>
      <c r="E173" s="172"/>
      <c r="F173" s="167"/>
      <c r="G173" s="167"/>
      <c r="H173" s="167"/>
      <c r="I173" s="167"/>
      <c r="J173" s="100" t="e">
        <f>IF(AND('Mapa final'!#REF!="Baja",'Mapa final'!#REF!="Leve"),CONCATENATE("R35C",'Mapa final'!#REF!),"")</f>
        <v>#REF!</v>
      </c>
      <c r="K173" s="115" t="e">
        <f>IF(AND('Mapa final'!#REF!="Baja",'Mapa final'!#REF!="Leve"),CONCATENATE("R35C",'Mapa final'!#REF!),"")</f>
        <v>#REF!</v>
      </c>
      <c r="L173" s="101" t="e">
        <f>IF(AND('Mapa final'!#REF!="Baja",'Mapa final'!#REF!="Leve"),CONCATENATE("R35C",'Mapa final'!#REF!),"")</f>
        <v>#REF!</v>
      </c>
      <c r="M173" s="92" t="e">
        <f>IF(AND('Mapa final'!#REF!="Baja",'Mapa final'!#REF!="Menor"),CONCATENATE("R35C",'Mapa final'!#REF!),"")</f>
        <v>#REF!</v>
      </c>
      <c r="N173" s="114" t="e">
        <f>IF(AND('Mapa final'!#REF!="Baja",'Mapa final'!#REF!="Menor"),CONCATENATE("R35C",'Mapa final'!#REF!),"")</f>
        <v>#REF!</v>
      </c>
      <c r="O173" s="93" t="e">
        <f>IF(AND('Mapa final'!#REF!="Baja",'Mapa final'!#REF!="Menor"),CONCATENATE("R35C",'Mapa final'!#REF!),"")</f>
        <v>#REF!</v>
      </c>
      <c r="P173" s="92" t="e">
        <f>IF(AND('Mapa final'!#REF!="Baja",'Mapa final'!#REF!="Moderado"),CONCATENATE("R35C",'Mapa final'!#REF!),"")</f>
        <v>#REF!</v>
      </c>
      <c r="Q173" s="114" t="e">
        <f>IF(AND('Mapa final'!#REF!="Baja",'Mapa final'!#REF!="Moderado"),CONCATENATE("R35C",'Mapa final'!#REF!),"")</f>
        <v>#REF!</v>
      </c>
      <c r="R173" s="93" t="e">
        <f>IF(AND('Mapa final'!#REF!="Baja",'Mapa final'!#REF!="Moderado"),CONCATENATE("R35C",'Mapa final'!#REF!),"")</f>
        <v>#REF!</v>
      </c>
      <c r="S173" s="119" t="e">
        <f>IF(AND('Mapa final'!#REF!="Baja",'Mapa final'!#REF!="Mayor"),CONCATENATE("R35C",'Mapa final'!#REF!),"")</f>
        <v>#REF!</v>
      </c>
      <c r="T173" s="120" t="e">
        <f>IF(AND('Mapa final'!#REF!="Baja",'Mapa final'!#REF!="Mayor"),CONCATENATE("R35C",'Mapa final'!#REF!),"")</f>
        <v>#REF!</v>
      </c>
      <c r="U173" s="121" t="e">
        <f>IF(AND('Mapa final'!#REF!="Baja",'Mapa final'!#REF!="Mayor"),CONCATENATE("R35C",'Mapa final'!#REF!),"")</f>
        <v>#REF!</v>
      </c>
      <c r="V173" s="87" t="e">
        <f>IF(AND('Mapa final'!#REF!="Baja",'Mapa final'!#REF!="Catastrófico"),CONCATENATE("R35C",'Mapa final'!#REF!),"")</f>
        <v>#REF!</v>
      </c>
      <c r="W173" s="113" t="e">
        <f>IF(AND('Mapa final'!#REF!="Baja",'Mapa final'!#REF!="Catastrófico"),CONCATENATE("R35C",'Mapa final'!#REF!),"")</f>
        <v>#REF!</v>
      </c>
      <c r="X173" s="88" t="e">
        <f>IF(AND('Mapa final'!#REF!="Baja",'Mapa final'!#REF!="Catastrófico"),CONCATENATE("R35C",'Mapa final'!#REF!),"")</f>
        <v>#REF!</v>
      </c>
      <c r="Y173" s="36"/>
      <c r="Z173" s="214"/>
      <c r="AA173" s="215"/>
      <c r="AB173" s="215"/>
      <c r="AC173" s="215"/>
      <c r="AD173" s="215"/>
      <c r="AE173" s="21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row>
    <row r="174" spans="1:61" ht="15" customHeight="1" x14ac:dyDescent="0.25">
      <c r="A174" s="36"/>
      <c r="B174" s="203"/>
      <c r="C174" s="204"/>
      <c r="D174" s="205"/>
      <c r="E174" s="172"/>
      <c r="F174" s="167"/>
      <c r="G174" s="167"/>
      <c r="H174" s="167"/>
      <c r="I174" s="167"/>
      <c r="J174" s="100" t="e">
        <f>IF(AND('Mapa final'!#REF!="Baja",'Mapa final'!#REF!="Leve"),CONCATENATE("R36C",'Mapa final'!#REF!),"")</f>
        <v>#REF!</v>
      </c>
      <c r="K174" s="115" t="e">
        <f>IF(AND('Mapa final'!#REF!="Baja",'Mapa final'!#REF!="Leve"),CONCATENATE("R36C",'Mapa final'!#REF!),"")</f>
        <v>#REF!</v>
      </c>
      <c r="L174" s="101" t="e">
        <f>IF(AND('Mapa final'!#REF!="Baja",'Mapa final'!#REF!="Leve"),CONCATENATE("R36C",'Mapa final'!#REF!),"")</f>
        <v>#REF!</v>
      </c>
      <c r="M174" s="92" t="e">
        <f>IF(AND('Mapa final'!#REF!="Baja",'Mapa final'!#REF!="Menor"),CONCATENATE("R36C",'Mapa final'!#REF!),"")</f>
        <v>#REF!</v>
      </c>
      <c r="N174" s="114" t="e">
        <f>IF(AND('Mapa final'!#REF!="Baja",'Mapa final'!#REF!="Menor"),CONCATENATE("R36C",'Mapa final'!#REF!),"")</f>
        <v>#REF!</v>
      </c>
      <c r="O174" s="93" t="e">
        <f>IF(AND('Mapa final'!#REF!="Baja",'Mapa final'!#REF!="Menor"),CONCATENATE("R36C",'Mapa final'!#REF!),"")</f>
        <v>#REF!</v>
      </c>
      <c r="P174" s="92" t="e">
        <f>IF(AND('Mapa final'!#REF!="Baja",'Mapa final'!#REF!="Moderado"),CONCATENATE("R36C",'Mapa final'!#REF!),"")</f>
        <v>#REF!</v>
      </c>
      <c r="Q174" s="114" t="e">
        <f>IF(AND('Mapa final'!#REF!="Baja",'Mapa final'!#REF!="Moderado"),CONCATENATE("R36C",'Mapa final'!#REF!),"")</f>
        <v>#REF!</v>
      </c>
      <c r="R174" s="93" t="e">
        <f>IF(AND('Mapa final'!#REF!="Baja",'Mapa final'!#REF!="Moderado"),CONCATENATE("R36C",'Mapa final'!#REF!),"")</f>
        <v>#REF!</v>
      </c>
      <c r="S174" s="119" t="e">
        <f>IF(AND('Mapa final'!#REF!="Baja",'Mapa final'!#REF!="Mayor"),CONCATENATE("R36C",'Mapa final'!#REF!),"")</f>
        <v>#REF!</v>
      </c>
      <c r="T174" s="120" t="e">
        <f>IF(AND('Mapa final'!#REF!="Baja",'Mapa final'!#REF!="Mayor"),CONCATENATE("R36C",'Mapa final'!#REF!),"")</f>
        <v>#REF!</v>
      </c>
      <c r="U174" s="121" t="e">
        <f>IF(AND('Mapa final'!#REF!="Baja",'Mapa final'!#REF!="Mayor"),CONCATENATE("R36C",'Mapa final'!#REF!),"")</f>
        <v>#REF!</v>
      </c>
      <c r="V174" s="87" t="e">
        <f>IF(AND('Mapa final'!#REF!="Baja",'Mapa final'!#REF!="Catastrófico"),CONCATENATE("R36C",'Mapa final'!#REF!),"")</f>
        <v>#REF!</v>
      </c>
      <c r="W174" s="113" t="e">
        <f>IF(AND('Mapa final'!#REF!="Baja",'Mapa final'!#REF!="Catastrófico"),CONCATENATE("R36C",'Mapa final'!#REF!),"")</f>
        <v>#REF!</v>
      </c>
      <c r="X174" s="88" t="e">
        <f>IF(AND('Mapa final'!#REF!="Baja",'Mapa final'!#REF!="Catastrófico"),CONCATENATE("R36C",'Mapa final'!#REF!),"")</f>
        <v>#REF!</v>
      </c>
      <c r="Y174" s="36"/>
      <c r="Z174" s="214"/>
      <c r="AA174" s="215"/>
      <c r="AB174" s="215"/>
      <c r="AC174" s="215"/>
      <c r="AD174" s="215"/>
      <c r="AE174" s="21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row>
    <row r="175" spans="1:61" ht="15" customHeight="1" x14ac:dyDescent="0.25">
      <c r="A175" s="36"/>
      <c r="B175" s="203"/>
      <c r="C175" s="204"/>
      <c r="D175" s="205"/>
      <c r="E175" s="172"/>
      <c r="F175" s="167"/>
      <c r="G175" s="167"/>
      <c r="H175" s="167"/>
      <c r="I175" s="167"/>
      <c r="J175" s="100" t="e">
        <f>IF(AND('Mapa final'!#REF!="Baja",'Mapa final'!#REF!="Leve"),CONCATENATE("R37C",'Mapa final'!#REF!),"")</f>
        <v>#REF!</v>
      </c>
      <c r="K175" s="115" t="e">
        <f>IF(AND('Mapa final'!#REF!="Baja",'Mapa final'!#REF!="Leve"),CONCATENATE("R37C",'Mapa final'!#REF!),"")</f>
        <v>#REF!</v>
      </c>
      <c r="L175" s="101" t="e">
        <f>IF(AND('Mapa final'!#REF!="Baja",'Mapa final'!#REF!="Leve"),CONCATENATE("R37C",'Mapa final'!#REF!),"")</f>
        <v>#REF!</v>
      </c>
      <c r="M175" s="92" t="e">
        <f>IF(AND('Mapa final'!#REF!="Baja",'Mapa final'!#REF!="Menor"),CONCATENATE("R37C",'Mapa final'!#REF!),"")</f>
        <v>#REF!</v>
      </c>
      <c r="N175" s="114" t="e">
        <f>IF(AND('Mapa final'!#REF!="Baja",'Mapa final'!#REF!="Menor"),CONCATENATE("R37C",'Mapa final'!#REF!),"")</f>
        <v>#REF!</v>
      </c>
      <c r="O175" s="93" t="e">
        <f>IF(AND('Mapa final'!#REF!="Baja",'Mapa final'!#REF!="Menor"),CONCATENATE("R37C",'Mapa final'!#REF!),"")</f>
        <v>#REF!</v>
      </c>
      <c r="P175" s="92" t="e">
        <f>IF(AND('Mapa final'!#REF!="Baja",'Mapa final'!#REF!="Moderado"),CONCATENATE("R37C",'Mapa final'!#REF!),"")</f>
        <v>#REF!</v>
      </c>
      <c r="Q175" s="114" t="e">
        <f>IF(AND('Mapa final'!#REF!="Baja",'Mapa final'!#REF!="Moderado"),CONCATENATE("R37C",'Mapa final'!#REF!),"")</f>
        <v>#REF!</v>
      </c>
      <c r="R175" s="93" t="e">
        <f>IF(AND('Mapa final'!#REF!="Baja",'Mapa final'!#REF!="Moderado"),CONCATENATE("R37C",'Mapa final'!#REF!),"")</f>
        <v>#REF!</v>
      </c>
      <c r="S175" s="119" t="e">
        <f>IF(AND('Mapa final'!#REF!="Baja",'Mapa final'!#REF!="Mayor"),CONCATENATE("R37C",'Mapa final'!#REF!),"")</f>
        <v>#REF!</v>
      </c>
      <c r="T175" s="120" t="e">
        <f>IF(AND('Mapa final'!#REF!="Baja",'Mapa final'!#REF!="Mayor"),CONCATENATE("R37C",'Mapa final'!#REF!),"")</f>
        <v>#REF!</v>
      </c>
      <c r="U175" s="121" t="e">
        <f>IF(AND('Mapa final'!#REF!="Baja",'Mapa final'!#REF!="Mayor"),CONCATENATE("R37C",'Mapa final'!#REF!),"")</f>
        <v>#REF!</v>
      </c>
      <c r="V175" s="87" t="e">
        <f>IF(AND('Mapa final'!#REF!="Baja",'Mapa final'!#REF!="Catastrófico"),CONCATENATE("R37C",'Mapa final'!#REF!),"")</f>
        <v>#REF!</v>
      </c>
      <c r="W175" s="113" t="e">
        <f>IF(AND('Mapa final'!#REF!="Baja",'Mapa final'!#REF!="Catastrófico"),CONCATENATE("R37C",'Mapa final'!#REF!),"")</f>
        <v>#REF!</v>
      </c>
      <c r="X175" s="88" t="e">
        <f>IF(AND('Mapa final'!#REF!="Baja",'Mapa final'!#REF!="Catastrófico"),CONCATENATE("R37C",'Mapa final'!#REF!),"")</f>
        <v>#REF!</v>
      </c>
      <c r="Y175" s="36"/>
      <c r="Z175" s="214"/>
      <c r="AA175" s="215"/>
      <c r="AB175" s="215"/>
      <c r="AC175" s="215"/>
      <c r="AD175" s="215"/>
      <c r="AE175" s="21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row>
    <row r="176" spans="1:61" ht="15" customHeight="1" x14ac:dyDescent="0.25">
      <c r="A176" s="36"/>
      <c r="B176" s="203"/>
      <c r="C176" s="204"/>
      <c r="D176" s="205"/>
      <c r="E176" s="172"/>
      <c r="F176" s="167"/>
      <c r="G176" s="167"/>
      <c r="H176" s="167"/>
      <c r="I176" s="167"/>
      <c r="J176" s="100" t="e">
        <f>IF(AND('Mapa final'!#REF!="Baja",'Mapa final'!#REF!="Leve"),CONCATENATE("R38C",'Mapa final'!#REF!),"")</f>
        <v>#REF!</v>
      </c>
      <c r="K176" s="115" t="e">
        <f>IF(AND('Mapa final'!#REF!="Baja",'Mapa final'!#REF!="Leve"),CONCATENATE("R38C",'Mapa final'!#REF!),"")</f>
        <v>#REF!</v>
      </c>
      <c r="L176" s="101" t="e">
        <f>IF(AND('Mapa final'!#REF!="Baja",'Mapa final'!#REF!="Leve"),CONCATENATE("R38C",'Mapa final'!#REF!),"")</f>
        <v>#REF!</v>
      </c>
      <c r="M176" s="92" t="e">
        <f>IF(AND('Mapa final'!#REF!="Baja",'Mapa final'!#REF!="Menor"),CONCATENATE("R38C",'Mapa final'!#REF!),"")</f>
        <v>#REF!</v>
      </c>
      <c r="N176" s="114" t="e">
        <f>IF(AND('Mapa final'!#REF!="Baja",'Mapa final'!#REF!="Menor"),CONCATENATE("R38C",'Mapa final'!#REF!),"")</f>
        <v>#REF!</v>
      </c>
      <c r="O176" s="93" t="e">
        <f>IF(AND('Mapa final'!#REF!="Baja",'Mapa final'!#REF!="Menor"),CONCATENATE("R38C",'Mapa final'!#REF!),"")</f>
        <v>#REF!</v>
      </c>
      <c r="P176" s="92" t="e">
        <f>IF(AND('Mapa final'!#REF!="Baja",'Mapa final'!#REF!="Moderado"),CONCATENATE("R38C",'Mapa final'!#REF!),"")</f>
        <v>#REF!</v>
      </c>
      <c r="Q176" s="114" t="e">
        <f>IF(AND('Mapa final'!#REF!="Baja",'Mapa final'!#REF!="Moderado"),CONCATENATE("R38C",'Mapa final'!#REF!),"")</f>
        <v>#REF!</v>
      </c>
      <c r="R176" s="93" t="e">
        <f>IF(AND('Mapa final'!#REF!="Baja",'Mapa final'!#REF!="Moderado"),CONCATENATE("R38C",'Mapa final'!#REF!),"")</f>
        <v>#REF!</v>
      </c>
      <c r="S176" s="119" t="e">
        <f>IF(AND('Mapa final'!#REF!="Baja",'Mapa final'!#REF!="Mayor"),CONCATENATE("R38C",'Mapa final'!#REF!),"")</f>
        <v>#REF!</v>
      </c>
      <c r="T176" s="120" t="e">
        <f>IF(AND('Mapa final'!#REF!="Baja",'Mapa final'!#REF!="Mayor"),CONCATENATE("R38C",'Mapa final'!#REF!),"")</f>
        <v>#REF!</v>
      </c>
      <c r="U176" s="121" t="e">
        <f>IF(AND('Mapa final'!#REF!="Baja",'Mapa final'!#REF!="Mayor"),CONCATENATE("R38C",'Mapa final'!#REF!),"")</f>
        <v>#REF!</v>
      </c>
      <c r="V176" s="87" t="e">
        <f>IF(AND('Mapa final'!#REF!="Baja",'Mapa final'!#REF!="Catastrófico"),CONCATENATE("R38C",'Mapa final'!#REF!),"")</f>
        <v>#REF!</v>
      </c>
      <c r="W176" s="113" t="e">
        <f>IF(AND('Mapa final'!#REF!="Baja",'Mapa final'!#REF!="Catastrófico"),CONCATENATE("R38C",'Mapa final'!#REF!),"")</f>
        <v>#REF!</v>
      </c>
      <c r="X176" s="88" t="e">
        <f>IF(AND('Mapa final'!#REF!="Baja",'Mapa final'!#REF!="Catastrófico"),CONCATENATE("R38C",'Mapa final'!#REF!),"")</f>
        <v>#REF!</v>
      </c>
      <c r="Y176" s="36"/>
      <c r="Z176" s="214"/>
      <c r="AA176" s="215"/>
      <c r="AB176" s="215"/>
      <c r="AC176" s="215"/>
      <c r="AD176" s="215"/>
      <c r="AE176" s="21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row>
    <row r="177" spans="1:65" ht="15" customHeight="1" x14ac:dyDescent="0.25">
      <c r="A177" s="36"/>
      <c r="B177" s="203"/>
      <c r="C177" s="204"/>
      <c r="D177" s="205"/>
      <c r="E177" s="172"/>
      <c r="F177" s="167"/>
      <c r="G177" s="167"/>
      <c r="H177" s="167"/>
      <c r="I177" s="167"/>
      <c r="J177" s="100" t="e">
        <f>IF(AND('Mapa final'!#REF!="Baja",'Mapa final'!#REF!="Leve"),CONCATENATE("R39C",'Mapa final'!#REF!),"")</f>
        <v>#REF!</v>
      </c>
      <c r="K177" s="115" t="e">
        <f>IF(AND('Mapa final'!#REF!="Baja",'Mapa final'!#REF!="Leve"),CONCATENATE("R39C",'Mapa final'!#REF!),"")</f>
        <v>#REF!</v>
      </c>
      <c r="L177" s="101" t="e">
        <f>IF(AND('Mapa final'!#REF!="Baja",'Mapa final'!#REF!="Leve"),CONCATENATE("R39C",'Mapa final'!#REF!),"")</f>
        <v>#REF!</v>
      </c>
      <c r="M177" s="92" t="e">
        <f>IF(AND('Mapa final'!#REF!="Baja",'Mapa final'!#REF!="Menor"),CONCATENATE("R39C",'Mapa final'!#REF!),"")</f>
        <v>#REF!</v>
      </c>
      <c r="N177" s="114" t="e">
        <f>IF(AND('Mapa final'!#REF!="Baja",'Mapa final'!#REF!="Menor"),CONCATENATE("R39C",'Mapa final'!#REF!),"")</f>
        <v>#REF!</v>
      </c>
      <c r="O177" s="93" t="e">
        <f>IF(AND('Mapa final'!#REF!="Baja",'Mapa final'!#REF!="Menor"),CONCATENATE("R39C",'Mapa final'!#REF!),"")</f>
        <v>#REF!</v>
      </c>
      <c r="P177" s="92" t="e">
        <f>IF(AND('Mapa final'!#REF!="Baja",'Mapa final'!#REF!="Moderado"),CONCATENATE("R39C",'Mapa final'!#REF!),"")</f>
        <v>#REF!</v>
      </c>
      <c r="Q177" s="114" t="e">
        <f>IF(AND('Mapa final'!#REF!="Baja",'Mapa final'!#REF!="Moderado"),CONCATENATE("R39C",'Mapa final'!#REF!),"")</f>
        <v>#REF!</v>
      </c>
      <c r="R177" s="93" t="e">
        <f>IF(AND('Mapa final'!#REF!="Baja",'Mapa final'!#REF!="Moderado"),CONCATENATE("R39C",'Mapa final'!#REF!),"")</f>
        <v>#REF!</v>
      </c>
      <c r="S177" s="119" t="e">
        <f>IF(AND('Mapa final'!#REF!="Baja",'Mapa final'!#REF!="Mayor"),CONCATENATE("R39C",'Mapa final'!#REF!),"")</f>
        <v>#REF!</v>
      </c>
      <c r="T177" s="120" t="e">
        <f>IF(AND('Mapa final'!#REF!="Baja",'Mapa final'!#REF!="Mayor"),CONCATENATE("R39C",'Mapa final'!#REF!),"")</f>
        <v>#REF!</v>
      </c>
      <c r="U177" s="121" t="e">
        <f>IF(AND('Mapa final'!#REF!="Baja",'Mapa final'!#REF!="Mayor"),CONCATENATE("R39C",'Mapa final'!#REF!),"")</f>
        <v>#REF!</v>
      </c>
      <c r="V177" s="87" t="e">
        <f>IF(AND('Mapa final'!#REF!="Baja",'Mapa final'!#REF!="Catastrófico"),CONCATENATE("R39C",'Mapa final'!#REF!),"")</f>
        <v>#REF!</v>
      </c>
      <c r="W177" s="113" t="e">
        <f>IF(AND('Mapa final'!#REF!="Baja",'Mapa final'!#REF!="Catastrófico"),CONCATENATE("R39C",'Mapa final'!#REF!),"")</f>
        <v>#REF!</v>
      </c>
      <c r="X177" s="88" t="e">
        <f>IF(AND('Mapa final'!#REF!="Baja",'Mapa final'!#REF!="Catastrófico"),CONCATENATE("R39C",'Mapa final'!#REF!),"")</f>
        <v>#REF!</v>
      </c>
      <c r="Y177" s="36"/>
      <c r="Z177" s="214"/>
      <c r="AA177" s="215"/>
      <c r="AB177" s="215"/>
      <c r="AC177" s="215"/>
      <c r="AD177" s="215"/>
      <c r="AE177" s="21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row>
    <row r="178" spans="1:65" ht="15" customHeight="1" x14ac:dyDescent="0.25">
      <c r="A178" s="36"/>
      <c r="B178" s="203"/>
      <c r="C178" s="204"/>
      <c r="D178" s="205"/>
      <c r="E178" s="172"/>
      <c r="F178" s="167"/>
      <c r="G178" s="167"/>
      <c r="H178" s="167"/>
      <c r="I178" s="167"/>
      <c r="J178" s="100" t="e">
        <f>IF(AND('Mapa final'!#REF!="Baja",'Mapa final'!#REF!="Leve"),CONCATENATE("R40C",'Mapa final'!#REF!),"")</f>
        <v>#REF!</v>
      </c>
      <c r="K178" s="115" t="e">
        <f>IF(AND('Mapa final'!#REF!="Baja",'Mapa final'!#REF!="Leve"),CONCATENATE("R40C",'Mapa final'!#REF!),"")</f>
        <v>#REF!</v>
      </c>
      <c r="L178" s="101" t="e">
        <f>IF(AND('Mapa final'!#REF!="Baja",'Mapa final'!#REF!="Leve"),CONCATENATE("R40C",'Mapa final'!#REF!),"")</f>
        <v>#REF!</v>
      </c>
      <c r="M178" s="92" t="e">
        <f>IF(AND('Mapa final'!#REF!="Baja",'Mapa final'!#REF!="Menor"),CONCATENATE("R40C",'Mapa final'!#REF!),"")</f>
        <v>#REF!</v>
      </c>
      <c r="N178" s="114" t="e">
        <f>IF(AND('Mapa final'!#REF!="Baja",'Mapa final'!#REF!="Menor"),CONCATENATE("R40C",'Mapa final'!#REF!),"")</f>
        <v>#REF!</v>
      </c>
      <c r="O178" s="93" t="e">
        <f>IF(AND('Mapa final'!#REF!="Baja",'Mapa final'!#REF!="Menor"),CONCATENATE("R40C",'Mapa final'!#REF!),"")</f>
        <v>#REF!</v>
      </c>
      <c r="P178" s="92" t="e">
        <f>IF(AND('Mapa final'!#REF!="Baja",'Mapa final'!#REF!="Moderado"),CONCATENATE("R40C",'Mapa final'!#REF!),"")</f>
        <v>#REF!</v>
      </c>
      <c r="Q178" s="114" t="e">
        <f>IF(AND('Mapa final'!#REF!="Baja",'Mapa final'!#REF!="Moderado"),CONCATENATE("R40C",'Mapa final'!#REF!),"")</f>
        <v>#REF!</v>
      </c>
      <c r="R178" s="93" t="e">
        <f>IF(AND('Mapa final'!#REF!="Baja",'Mapa final'!#REF!="Moderado"),CONCATENATE("R40C",'Mapa final'!#REF!),"")</f>
        <v>#REF!</v>
      </c>
      <c r="S178" s="119" t="e">
        <f>IF(AND('Mapa final'!#REF!="Baja",'Mapa final'!#REF!="Mayor"),CONCATENATE("R40C",'Mapa final'!#REF!),"")</f>
        <v>#REF!</v>
      </c>
      <c r="T178" s="120" t="e">
        <f>IF(AND('Mapa final'!#REF!="Baja",'Mapa final'!#REF!="Mayor"),CONCATENATE("R40C",'Mapa final'!#REF!),"")</f>
        <v>#REF!</v>
      </c>
      <c r="U178" s="121" t="e">
        <f>IF(AND('Mapa final'!#REF!="Baja",'Mapa final'!#REF!="Mayor"),CONCATENATE("R40C",'Mapa final'!#REF!),"")</f>
        <v>#REF!</v>
      </c>
      <c r="V178" s="87" t="e">
        <f>IF(AND('Mapa final'!#REF!="Baja",'Mapa final'!#REF!="Catastrófico"),CONCATENATE("R40C",'Mapa final'!#REF!),"")</f>
        <v>#REF!</v>
      </c>
      <c r="W178" s="113" t="e">
        <f>IF(AND('Mapa final'!#REF!="Baja",'Mapa final'!#REF!="Catastrófico"),CONCATENATE("R40C",'Mapa final'!#REF!),"")</f>
        <v>#REF!</v>
      </c>
      <c r="X178" s="88" t="e">
        <f>IF(AND('Mapa final'!#REF!="Baja",'Mapa final'!#REF!="Catastrófico"),CONCATENATE("R40C",'Mapa final'!#REF!),"")</f>
        <v>#REF!</v>
      </c>
      <c r="Y178" s="36"/>
      <c r="Z178" s="214"/>
      <c r="AA178" s="215"/>
      <c r="AB178" s="215"/>
      <c r="AC178" s="215"/>
      <c r="AD178" s="215"/>
      <c r="AE178" s="21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row>
    <row r="179" spans="1:65" ht="15" customHeight="1" x14ac:dyDescent="0.25">
      <c r="A179" s="36"/>
      <c r="B179" s="203"/>
      <c r="C179" s="204"/>
      <c r="D179" s="205"/>
      <c r="E179" s="172"/>
      <c r="F179" s="167"/>
      <c r="G179" s="167"/>
      <c r="H179" s="167"/>
      <c r="I179" s="167"/>
      <c r="J179" s="100" t="e">
        <f>IF(AND('Mapa final'!#REF!="Baja",'Mapa final'!#REF!="Leve"),CONCATENATE("R41C",'Mapa final'!#REF!),"")</f>
        <v>#REF!</v>
      </c>
      <c r="K179" s="115" t="e">
        <f>IF(AND('Mapa final'!#REF!="Baja",'Mapa final'!#REF!="Leve"),CONCATENATE("R41C",'Mapa final'!#REF!),"")</f>
        <v>#REF!</v>
      </c>
      <c r="L179" s="101" t="e">
        <f>IF(AND('Mapa final'!#REF!="Baja",'Mapa final'!#REF!="Leve"),CONCATENATE("R41C",'Mapa final'!#REF!),"")</f>
        <v>#REF!</v>
      </c>
      <c r="M179" s="92" t="e">
        <f>IF(AND('Mapa final'!#REF!="Baja",'Mapa final'!#REF!="Menor"),CONCATENATE("R41C",'Mapa final'!#REF!),"")</f>
        <v>#REF!</v>
      </c>
      <c r="N179" s="114" t="e">
        <f>IF(AND('Mapa final'!#REF!="Baja",'Mapa final'!#REF!="Menor"),CONCATENATE("R41C",'Mapa final'!#REF!),"")</f>
        <v>#REF!</v>
      </c>
      <c r="O179" s="93" t="e">
        <f>IF(AND('Mapa final'!#REF!="Baja",'Mapa final'!#REF!="Menor"),CONCATENATE("R41C",'Mapa final'!#REF!),"")</f>
        <v>#REF!</v>
      </c>
      <c r="P179" s="92" t="e">
        <f>IF(AND('Mapa final'!#REF!="Baja",'Mapa final'!#REF!="Moderado"),CONCATENATE("R41C",'Mapa final'!#REF!),"")</f>
        <v>#REF!</v>
      </c>
      <c r="Q179" s="114" t="e">
        <f>IF(AND('Mapa final'!#REF!="Baja",'Mapa final'!#REF!="Moderado"),CONCATENATE("R41C",'Mapa final'!#REF!),"")</f>
        <v>#REF!</v>
      </c>
      <c r="R179" s="93" t="e">
        <f>IF(AND('Mapa final'!#REF!="Baja",'Mapa final'!#REF!="Moderado"),CONCATENATE("R41C",'Mapa final'!#REF!),"")</f>
        <v>#REF!</v>
      </c>
      <c r="S179" s="119" t="e">
        <f>IF(AND('Mapa final'!#REF!="Baja",'Mapa final'!#REF!="Mayor"),CONCATENATE("R41C",'Mapa final'!#REF!),"")</f>
        <v>#REF!</v>
      </c>
      <c r="T179" s="120" t="e">
        <f>IF(AND('Mapa final'!#REF!="Baja",'Mapa final'!#REF!="Mayor"),CONCATENATE("R41C",'Mapa final'!#REF!),"")</f>
        <v>#REF!</v>
      </c>
      <c r="U179" s="121" t="e">
        <f>IF(AND('Mapa final'!#REF!="Baja",'Mapa final'!#REF!="Mayor"),CONCATENATE("R41C",'Mapa final'!#REF!),"")</f>
        <v>#REF!</v>
      </c>
      <c r="V179" s="87" t="e">
        <f>IF(AND('Mapa final'!#REF!="Baja",'Mapa final'!#REF!="Catastrófico"),CONCATENATE("R41C",'Mapa final'!#REF!),"")</f>
        <v>#REF!</v>
      </c>
      <c r="W179" s="113" t="e">
        <f>IF(AND('Mapa final'!#REF!="Baja",'Mapa final'!#REF!="Catastrófico"),CONCATENATE("R41C",'Mapa final'!#REF!),"")</f>
        <v>#REF!</v>
      </c>
      <c r="X179" s="88" t="e">
        <f>IF(AND('Mapa final'!#REF!="Baja",'Mapa final'!#REF!="Catastrófico"),CONCATENATE("R41C",'Mapa final'!#REF!),"")</f>
        <v>#REF!</v>
      </c>
      <c r="Y179" s="36"/>
      <c r="Z179" s="214"/>
      <c r="AA179" s="215"/>
      <c r="AB179" s="215"/>
      <c r="AC179" s="215"/>
      <c r="AD179" s="215"/>
      <c r="AE179" s="21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row>
    <row r="180" spans="1:65" ht="15" customHeight="1" x14ac:dyDescent="0.25">
      <c r="A180" s="36"/>
      <c r="B180" s="203"/>
      <c r="C180" s="204"/>
      <c r="D180" s="205"/>
      <c r="E180" s="172"/>
      <c r="F180" s="167"/>
      <c r="G180" s="167"/>
      <c r="H180" s="167"/>
      <c r="I180" s="167"/>
      <c r="J180" s="100" t="e">
        <f>IF(AND('Mapa final'!#REF!="Baja",'Mapa final'!#REF!="Leve"),CONCATENATE("R42C",'Mapa final'!#REF!),"")</f>
        <v>#REF!</v>
      </c>
      <c r="K180" s="115" t="e">
        <f>IF(AND('Mapa final'!#REF!="Baja",'Mapa final'!#REF!="Leve"),CONCATENATE("R42C",'Mapa final'!#REF!),"")</f>
        <v>#REF!</v>
      </c>
      <c r="L180" s="101" t="e">
        <f>IF(AND('Mapa final'!#REF!="Baja",'Mapa final'!#REF!="Leve"),CONCATENATE("R42C",'Mapa final'!#REF!),"")</f>
        <v>#REF!</v>
      </c>
      <c r="M180" s="92" t="e">
        <f>IF(AND('Mapa final'!#REF!="Baja",'Mapa final'!#REF!="Menor"),CONCATENATE("R42C",'Mapa final'!#REF!),"")</f>
        <v>#REF!</v>
      </c>
      <c r="N180" s="114" t="e">
        <f>IF(AND('Mapa final'!#REF!="Baja",'Mapa final'!#REF!="Menor"),CONCATENATE("R42C",'Mapa final'!#REF!),"")</f>
        <v>#REF!</v>
      </c>
      <c r="O180" s="93" t="e">
        <f>IF(AND('Mapa final'!#REF!="Baja",'Mapa final'!#REF!="Menor"),CONCATENATE("R42C",'Mapa final'!#REF!),"")</f>
        <v>#REF!</v>
      </c>
      <c r="P180" s="92" t="e">
        <f>IF(AND('Mapa final'!#REF!="Baja",'Mapa final'!#REF!="Moderado"),CONCATENATE("R42C",'Mapa final'!#REF!),"")</f>
        <v>#REF!</v>
      </c>
      <c r="Q180" s="114" t="e">
        <f>IF(AND('Mapa final'!#REF!="Baja",'Mapa final'!#REF!="Moderado"),CONCATENATE("R42C",'Mapa final'!#REF!),"")</f>
        <v>#REF!</v>
      </c>
      <c r="R180" s="93" t="e">
        <f>IF(AND('Mapa final'!#REF!="Baja",'Mapa final'!#REF!="Moderado"),CONCATENATE("R42C",'Mapa final'!#REF!),"")</f>
        <v>#REF!</v>
      </c>
      <c r="S180" s="119" t="e">
        <f>IF(AND('Mapa final'!#REF!="Baja",'Mapa final'!#REF!="Mayor"),CONCATENATE("R42C",'Mapa final'!#REF!),"")</f>
        <v>#REF!</v>
      </c>
      <c r="T180" s="120" t="e">
        <f>IF(AND('Mapa final'!#REF!="Baja",'Mapa final'!#REF!="Mayor"),CONCATENATE("R42C",'Mapa final'!#REF!),"")</f>
        <v>#REF!</v>
      </c>
      <c r="U180" s="121" t="e">
        <f>IF(AND('Mapa final'!#REF!="Baja",'Mapa final'!#REF!="Mayor"),CONCATENATE("R42C",'Mapa final'!#REF!),"")</f>
        <v>#REF!</v>
      </c>
      <c r="V180" s="87" t="e">
        <f>IF(AND('Mapa final'!#REF!="Baja",'Mapa final'!#REF!="Catastrófico"),CONCATENATE("R42C",'Mapa final'!#REF!),"")</f>
        <v>#REF!</v>
      </c>
      <c r="W180" s="113" t="e">
        <f>IF(AND('Mapa final'!#REF!="Baja",'Mapa final'!#REF!="Catastrófico"),CONCATENATE("R42C",'Mapa final'!#REF!),"")</f>
        <v>#REF!</v>
      </c>
      <c r="X180" s="88" t="e">
        <f>IF(AND('Mapa final'!#REF!="Baja",'Mapa final'!#REF!="Catastrófico"),CONCATENATE("R42C",'Mapa final'!#REF!),"")</f>
        <v>#REF!</v>
      </c>
      <c r="Y180" s="36"/>
      <c r="Z180" s="214"/>
      <c r="AA180" s="215"/>
      <c r="AB180" s="215"/>
      <c r="AC180" s="215"/>
      <c r="AD180" s="215"/>
      <c r="AE180" s="21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row>
    <row r="181" spans="1:65" ht="15" customHeight="1" thickBot="1" x14ac:dyDescent="0.3">
      <c r="A181" s="36"/>
      <c r="B181" s="203"/>
      <c r="C181" s="204"/>
      <c r="D181" s="205"/>
      <c r="E181" s="172"/>
      <c r="F181" s="167"/>
      <c r="G181" s="167"/>
      <c r="H181" s="167"/>
      <c r="I181" s="167"/>
      <c r="J181" s="100" t="e">
        <f>IF(AND('Mapa final'!#REF!="Baja",'Mapa final'!#REF!="Leve"),CONCATENATE("R43C",'Mapa final'!#REF!),"")</f>
        <v>#REF!</v>
      </c>
      <c r="K181" s="115" t="e">
        <f>IF(AND('Mapa final'!#REF!="Baja",'Mapa final'!#REF!="Leve"),CONCATENATE("R43C",'Mapa final'!#REF!),"")</f>
        <v>#REF!</v>
      </c>
      <c r="L181" s="101" t="e">
        <f>IF(AND('Mapa final'!#REF!="Baja",'Mapa final'!#REF!="Leve"),CONCATENATE("R43C",'Mapa final'!#REF!),"")</f>
        <v>#REF!</v>
      </c>
      <c r="M181" s="92" t="e">
        <f>IF(AND('Mapa final'!#REF!="Baja",'Mapa final'!#REF!="Menor"),CONCATENATE("R43C",'Mapa final'!#REF!),"")</f>
        <v>#REF!</v>
      </c>
      <c r="N181" s="114" t="e">
        <f>IF(AND('Mapa final'!#REF!="Baja",'Mapa final'!#REF!="Menor"),CONCATENATE("R43C",'Mapa final'!#REF!),"")</f>
        <v>#REF!</v>
      </c>
      <c r="O181" s="93" t="e">
        <f>IF(AND('Mapa final'!#REF!="Baja",'Mapa final'!#REF!="Menor"),CONCATENATE("R43C",'Mapa final'!#REF!),"")</f>
        <v>#REF!</v>
      </c>
      <c r="P181" s="92" t="e">
        <f>IF(AND('Mapa final'!#REF!="Baja",'Mapa final'!#REF!="Moderado"),CONCATENATE("R43C",'Mapa final'!#REF!),"")</f>
        <v>#REF!</v>
      </c>
      <c r="Q181" s="114" t="e">
        <f>IF(AND('Mapa final'!#REF!="Baja",'Mapa final'!#REF!="Moderado"),CONCATENATE("R43C",'Mapa final'!#REF!),"")</f>
        <v>#REF!</v>
      </c>
      <c r="R181" s="93" t="e">
        <f>IF(AND('Mapa final'!#REF!="Baja",'Mapa final'!#REF!="Moderado"),CONCATENATE("R43C",'Mapa final'!#REF!),"")</f>
        <v>#REF!</v>
      </c>
      <c r="S181" s="119" t="e">
        <f>IF(AND('Mapa final'!#REF!="Baja",'Mapa final'!#REF!="Mayor"),CONCATENATE("R43C",'Mapa final'!#REF!),"")</f>
        <v>#REF!</v>
      </c>
      <c r="T181" s="120" t="e">
        <f>IF(AND('Mapa final'!#REF!="Baja",'Mapa final'!#REF!="Mayor"),CONCATENATE("R43C",'Mapa final'!#REF!),"")</f>
        <v>#REF!</v>
      </c>
      <c r="U181" s="121" t="e">
        <f>IF(AND('Mapa final'!#REF!="Baja",'Mapa final'!#REF!="Mayor"),CONCATENATE("R43C",'Mapa final'!#REF!),"")</f>
        <v>#REF!</v>
      </c>
      <c r="V181" s="87" t="e">
        <f>IF(AND('Mapa final'!#REF!="Baja",'Mapa final'!#REF!="Catastrófico"),CONCATENATE("R43C",'Mapa final'!#REF!),"")</f>
        <v>#REF!</v>
      </c>
      <c r="W181" s="113" t="e">
        <f>IF(AND('Mapa final'!#REF!="Baja",'Mapa final'!#REF!="Catastrófico"),CONCATENATE("R43C",'Mapa final'!#REF!),"")</f>
        <v>#REF!</v>
      </c>
      <c r="X181" s="88" t="e">
        <f>IF(AND('Mapa final'!#REF!="Baja",'Mapa final'!#REF!="Catastrófico"),CONCATENATE("R43C",'Mapa final'!#REF!),"")</f>
        <v>#REF!</v>
      </c>
      <c r="Y181" s="36"/>
      <c r="Z181" s="214"/>
      <c r="AA181" s="215"/>
      <c r="AB181" s="215"/>
      <c r="AC181" s="215"/>
      <c r="AD181" s="215"/>
      <c r="AE181" s="21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row>
    <row r="182" spans="1:65" ht="16.5" customHeight="1" x14ac:dyDescent="0.25">
      <c r="A182" s="36"/>
      <c r="B182" s="203"/>
      <c r="C182" s="204"/>
      <c r="D182" s="205"/>
      <c r="E182" s="186" t="s">
        <v>97</v>
      </c>
      <c r="F182" s="187"/>
      <c r="G182" s="187"/>
      <c r="H182" s="187"/>
      <c r="I182" s="209"/>
      <c r="J182" s="97" t="e">
        <f>IF(AND('Mapa final'!#REF!="Muy Baja",'Mapa final'!#REF!="Leve"),CONCATENATE("R1C",'Mapa final'!#REF!),"")</f>
        <v>#REF!</v>
      </c>
      <c r="K182" s="98" t="e">
        <f>IF(AND('Mapa final'!#REF!="Muy Baja",'Mapa final'!#REF!="Leve"),CONCATENATE("R1C",'Mapa final'!#REF!),"")</f>
        <v>#REF!</v>
      </c>
      <c r="L182" s="99" t="e">
        <f>IF(AND('Mapa final'!#REF!="Muy Baja",'Mapa final'!#REF!="Leve"),CONCATENATE("R1C",'Mapa final'!#REF!),"")</f>
        <v>#REF!</v>
      </c>
      <c r="M182" s="97" t="e">
        <f>IF(AND('Mapa final'!#REF!="Muy Baja",'Mapa final'!#REF!="Menor"),CONCATENATE("R1C",'Mapa final'!#REF!),"")</f>
        <v>#REF!</v>
      </c>
      <c r="N182" s="98" t="e">
        <f>IF(AND('Mapa final'!#REF!="Muy Baja",'Mapa final'!#REF!="Menor"),CONCATENATE("R1C",'Mapa final'!#REF!),"")</f>
        <v>#REF!</v>
      </c>
      <c r="O182" s="99" t="e">
        <f>IF(AND('Mapa final'!#REF!="Muy Baja",'Mapa final'!#REF!="Menor"),CONCATENATE("R1C",'Mapa final'!#REF!),"")</f>
        <v>#REF!</v>
      </c>
      <c r="P182" s="89" t="e">
        <f>IF(AND('Mapa final'!#REF!="Muy Baja",'Mapa final'!#REF!="Moderado"),CONCATENATE("R1C",'Mapa final'!#REF!),"")</f>
        <v>#REF!</v>
      </c>
      <c r="Q182" s="90" t="e">
        <f>IF(AND('Mapa final'!#REF!="Muy Baja",'Mapa final'!#REF!="Moderado"),CONCATENATE("R1C",'Mapa final'!#REF!),"")</f>
        <v>#REF!</v>
      </c>
      <c r="R182" s="91" t="e">
        <f>IF(AND('Mapa final'!#REF!="Muy Baja",'Mapa final'!#REF!="Moderado"),CONCATENATE("R1C",'Mapa final'!#REF!),"")</f>
        <v>#REF!</v>
      </c>
      <c r="S182" s="116" t="e">
        <f>IF(AND('Mapa final'!#REF!="Muy Baja",'Mapa final'!#REF!="Mayor"),CONCATENATE("R1C",'Mapa final'!#REF!),"")</f>
        <v>#REF!</v>
      </c>
      <c r="T182" s="117" t="e">
        <f>IF(AND('Mapa final'!#REF!="Muy Baja",'Mapa final'!#REF!="Mayor"),CONCATENATE("R1C",'Mapa final'!#REF!),"")</f>
        <v>#REF!</v>
      </c>
      <c r="U182" s="118" t="e">
        <f>IF(AND('Mapa final'!#REF!="Muy Baja",'Mapa final'!#REF!="Mayor"),CONCATENATE("R1C",'Mapa final'!#REF!),"")</f>
        <v>#REF!</v>
      </c>
      <c r="V182" s="84" t="e">
        <f>IF(AND('Mapa final'!#REF!="Muy Baja",'Mapa final'!#REF!="Catastrófico"),CONCATENATE("R1C",'Mapa final'!#REF!),"")</f>
        <v>#REF!</v>
      </c>
      <c r="W182" s="85" t="e">
        <f>IF(AND('Mapa final'!#REF!="Muy Baja",'Mapa final'!#REF!="Catastrófico"),CONCATENATE("R1C",'Mapa final'!#REF!),"")</f>
        <v>#REF!</v>
      </c>
      <c r="X182" s="86" t="e">
        <f>IF(AND('Mapa final'!#REF!="Muy Baja",'Mapa final'!#REF!="Catastrófico"),CONCATENATE("R1C",'Mapa final'!#REF!),"")</f>
        <v>#REF!</v>
      </c>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row>
    <row r="183" spans="1:65" ht="15.75" x14ac:dyDescent="0.25">
      <c r="A183" s="36"/>
      <c r="B183" s="203"/>
      <c r="C183" s="204"/>
      <c r="D183" s="205"/>
      <c r="E183" s="171"/>
      <c r="F183" s="167"/>
      <c r="G183" s="167"/>
      <c r="H183" s="167"/>
      <c r="I183" s="210"/>
      <c r="J183" s="100" t="e">
        <f>IF(AND('Mapa final'!#REF!="Muy Baja",'Mapa final'!#REF!="Leve"),CONCATENATE("R2C",'Mapa final'!#REF!),"")</f>
        <v>#REF!</v>
      </c>
      <c r="K183" s="115" t="e">
        <f>IF(AND('Mapa final'!#REF!="Muy Baja",'Mapa final'!#REF!="Leve"),CONCATENATE("R2C",'Mapa final'!#REF!),"")</f>
        <v>#REF!</v>
      </c>
      <c r="L183" s="101" t="e">
        <f>IF(AND('Mapa final'!#REF!="Muy Baja",'Mapa final'!#REF!="Leve"),CONCATENATE("R2C",'Mapa final'!#REF!),"")</f>
        <v>#REF!</v>
      </c>
      <c r="M183" s="100" t="e">
        <f>IF(AND('Mapa final'!#REF!="Muy Baja",'Mapa final'!#REF!="Menor"),CONCATENATE("R2C",'Mapa final'!#REF!),"")</f>
        <v>#REF!</v>
      </c>
      <c r="N183" s="115" t="e">
        <f>IF(AND('Mapa final'!#REF!="Muy Baja",'Mapa final'!#REF!="Menor"),CONCATENATE("R2C",'Mapa final'!#REF!),"")</f>
        <v>#REF!</v>
      </c>
      <c r="O183" s="101" t="e">
        <f>IF(AND('Mapa final'!#REF!="Muy Baja",'Mapa final'!#REF!="Menor"),CONCATENATE("R2C",'Mapa final'!#REF!),"")</f>
        <v>#REF!</v>
      </c>
      <c r="P183" s="92" t="e">
        <f>IF(AND('Mapa final'!#REF!="Muy Baja",'Mapa final'!#REF!="Moderado"),CONCATENATE("R2C",'Mapa final'!#REF!),"")</f>
        <v>#REF!</v>
      </c>
      <c r="Q183" s="114" t="e">
        <f>IF(AND('Mapa final'!#REF!="Muy Baja",'Mapa final'!#REF!="Moderado"),CONCATENATE("R2C",'Mapa final'!#REF!),"")</f>
        <v>#REF!</v>
      </c>
      <c r="R183" s="93" t="e">
        <f>IF(AND('Mapa final'!#REF!="Muy Baja",'Mapa final'!#REF!="Moderado"),CONCATENATE("R2C",'Mapa final'!#REF!),"")</f>
        <v>#REF!</v>
      </c>
      <c r="S183" s="119" t="e">
        <f>IF(AND('Mapa final'!#REF!="Muy Baja",'Mapa final'!#REF!="Mayor"),CONCATENATE("R2C",'Mapa final'!#REF!),"")</f>
        <v>#REF!</v>
      </c>
      <c r="T183" s="120" t="e">
        <f>IF(AND('Mapa final'!#REF!="Muy Baja",'Mapa final'!#REF!="Mayor"),CONCATENATE("R2C",'Mapa final'!#REF!),"")</f>
        <v>#REF!</v>
      </c>
      <c r="U183" s="121" t="e">
        <f>IF(AND('Mapa final'!#REF!="Muy Baja",'Mapa final'!#REF!="Mayor"),CONCATENATE("R2C",'Mapa final'!#REF!),"")</f>
        <v>#REF!</v>
      </c>
      <c r="V183" s="87" t="e">
        <f>IF(AND('Mapa final'!#REF!="Muy Baja",'Mapa final'!#REF!="Catastrófico"),CONCATENATE("R2C",'Mapa final'!#REF!),"")</f>
        <v>#REF!</v>
      </c>
      <c r="W183" s="113" t="e">
        <f>IF(AND('Mapa final'!#REF!="Muy Baja",'Mapa final'!#REF!="Catastrófico"),CONCATENATE("R2C",'Mapa final'!#REF!),"")</f>
        <v>#REF!</v>
      </c>
      <c r="X183" s="88" t="e">
        <f>IF(AND('Mapa final'!#REF!="Muy Baja",'Mapa final'!#REF!="Catastrófico"),CONCATENATE("R2C",'Mapa final'!#REF!),"")</f>
        <v>#REF!</v>
      </c>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row>
    <row r="184" spans="1:65" ht="15.75" x14ac:dyDescent="0.25">
      <c r="A184" s="36"/>
      <c r="B184" s="203"/>
      <c r="C184" s="204"/>
      <c r="D184" s="205"/>
      <c r="E184" s="171"/>
      <c r="F184" s="167"/>
      <c r="G184" s="167"/>
      <c r="H184" s="167"/>
      <c r="I184" s="210"/>
      <c r="J184" s="100" t="e">
        <f>IF(AND('Mapa final'!#REF!="Muy Baja",'Mapa final'!#REF!="Leve"),CONCATENATE("R3C",'Mapa final'!#REF!),"")</f>
        <v>#REF!</v>
      </c>
      <c r="K184" s="115" t="e">
        <f>IF(AND('Mapa final'!#REF!="Muy Baja",'Mapa final'!#REF!="Leve"),CONCATENATE("R3C",'Mapa final'!#REF!),"")</f>
        <v>#REF!</v>
      </c>
      <c r="L184" s="101" t="e">
        <f>IF(AND('Mapa final'!#REF!="Muy Baja",'Mapa final'!#REF!="Leve"),CONCATENATE("R3C",'Mapa final'!#REF!),"")</f>
        <v>#REF!</v>
      </c>
      <c r="M184" s="100" t="e">
        <f>IF(AND('Mapa final'!#REF!="Muy Baja",'Mapa final'!#REF!="Menor"),CONCATENATE("R3C",'Mapa final'!#REF!),"")</f>
        <v>#REF!</v>
      </c>
      <c r="N184" s="115" t="e">
        <f>IF(AND('Mapa final'!#REF!="Muy Baja",'Mapa final'!#REF!="Menor"),CONCATENATE("R3C",'Mapa final'!#REF!),"")</f>
        <v>#REF!</v>
      </c>
      <c r="O184" s="101" t="e">
        <f>IF(AND('Mapa final'!#REF!="Muy Baja",'Mapa final'!#REF!="Menor"),CONCATENATE("R3C",'Mapa final'!#REF!),"")</f>
        <v>#REF!</v>
      </c>
      <c r="P184" s="92" t="e">
        <f>IF(AND('Mapa final'!#REF!="Muy Baja",'Mapa final'!#REF!="Moderado"),CONCATENATE("R3C",'Mapa final'!#REF!),"")</f>
        <v>#REF!</v>
      </c>
      <c r="Q184" s="114" t="e">
        <f>IF(AND('Mapa final'!#REF!="Muy Baja",'Mapa final'!#REF!="Moderado"),CONCATENATE("R3C",'Mapa final'!#REF!),"")</f>
        <v>#REF!</v>
      </c>
      <c r="R184" s="93" t="e">
        <f>IF(AND('Mapa final'!#REF!="Muy Baja",'Mapa final'!#REF!="Moderado"),CONCATENATE("R3C",'Mapa final'!#REF!),"")</f>
        <v>#REF!</v>
      </c>
      <c r="S184" s="119" t="e">
        <f>IF(AND('Mapa final'!#REF!="Muy Baja",'Mapa final'!#REF!="Mayor"),CONCATENATE("R3C",'Mapa final'!#REF!),"")</f>
        <v>#REF!</v>
      </c>
      <c r="T184" s="120" t="e">
        <f>IF(AND('Mapa final'!#REF!="Muy Baja",'Mapa final'!#REF!="Mayor"),CONCATENATE("R3C",'Mapa final'!#REF!),"")</f>
        <v>#REF!</v>
      </c>
      <c r="U184" s="121" t="e">
        <f>IF(AND('Mapa final'!#REF!="Muy Baja",'Mapa final'!#REF!="Mayor"),CONCATENATE("R3C",'Mapa final'!#REF!),"")</f>
        <v>#REF!</v>
      </c>
      <c r="V184" s="87" t="e">
        <f>IF(AND('Mapa final'!#REF!="Muy Baja",'Mapa final'!#REF!="Catastrófico"),CONCATENATE("R3C",'Mapa final'!#REF!),"")</f>
        <v>#REF!</v>
      </c>
      <c r="W184" s="113" t="e">
        <f>IF(AND('Mapa final'!#REF!="Muy Baja",'Mapa final'!#REF!="Catastrófico"),CONCATENATE("R3C",'Mapa final'!#REF!),"")</f>
        <v>#REF!</v>
      </c>
      <c r="X184" s="88" t="e">
        <f>IF(AND('Mapa final'!#REF!="Muy Baja",'Mapa final'!#REF!="Catastrófico"),CONCATENATE("R3C",'Mapa final'!#REF!),"")</f>
        <v>#REF!</v>
      </c>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row>
    <row r="185" spans="1:65" ht="15.75" x14ac:dyDescent="0.25">
      <c r="A185" s="36"/>
      <c r="B185" s="203"/>
      <c r="C185" s="204"/>
      <c r="D185" s="205"/>
      <c r="E185" s="171"/>
      <c r="F185" s="167"/>
      <c r="G185" s="167"/>
      <c r="H185" s="167"/>
      <c r="I185" s="210"/>
      <c r="J185" s="100" t="e">
        <f>IF(AND('Mapa final'!#REF!="Muy Baja",'Mapa final'!#REF!="Leve"),CONCATENATE("R4C",'Mapa final'!#REF!),"")</f>
        <v>#REF!</v>
      </c>
      <c r="K185" s="115" t="e">
        <f>IF(AND('Mapa final'!#REF!="Muy Baja",'Mapa final'!#REF!="Leve"),CONCATENATE("R4C",'Mapa final'!#REF!),"")</f>
        <v>#REF!</v>
      </c>
      <c r="L185" s="101" t="e">
        <f>IF(AND('Mapa final'!#REF!="Muy Baja",'Mapa final'!#REF!="Leve"),CONCATENATE("R4C",'Mapa final'!#REF!),"")</f>
        <v>#REF!</v>
      </c>
      <c r="M185" s="100" t="e">
        <f>IF(AND('Mapa final'!#REF!="Muy Baja",'Mapa final'!#REF!="Menor"),CONCATENATE("R4C",'Mapa final'!#REF!),"")</f>
        <v>#REF!</v>
      </c>
      <c r="N185" s="115" t="e">
        <f>IF(AND('Mapa final'!#REF!="Muy Baja",'Mapa final'!#REF!="Menor"),CONCATENATE("R4C",'Mapa final'!#REF!),"")</f>
        <v>#REF!</v>
      </c>
      <c r="O185" s="101" t="e">
        <f>IF(AND('Mapa final'!#REF!="Muy Baja",'Mapa final'!#REF!="Menor"),CONCATENATE("R4C",'Mapa final'!#REF!),"")</f>
        <v>#REF!</v>
      </c>
      <c r="P185" s="92" t="e">
        <f>IF(AND('Mapa final'!#REF!="Muy Baja",'Mapa final'!#REF!="Moderado"),CONCATENATE("R4C",'Mapa final'!#REF!),"")</f>
        <v>#REF!</v>
      </c>
      <c r="Q185" s="114" t="e">
        <f>IF(AND('Mapa final'!#REF!="Muy Baja",'Mapa final'!#REF!="Moderado"),CONCATENATE("R4C",'Mapa final'!#REF!),"")</f>
        <v>#REF!</v>
      </c>
      <c r="R185" s="93" t="e">
        <f>IF(AND('Mapa final'!#REF!="Muy Baja",'Mapa final'!#REF!="Moderado"),CONCATENATE("R4C",'Mapa final'!#REF!),"")</f>
        <v>#REF!</v>
      </c>
      <c r="S185" s="119" t="e">
        <f>IF(AND('Mapa final'!#REF!="Muy Baja",'Mapa final'!#REF!="Mayor"),CONCATENATE("R4C",'Mapa final'!#REF!),"")</f>
        <v>#REF!</v>
      </c>
      <c r="T185" s="120" t="e">
        <f>IF(AND('Mapa final'!#REF!="Muy Baja",'Mapa final'!#REF!="Mayor"),CONCATENATE("R4C",'Mapa final'!#REF!),"")</f>
        <v>#REF!</v>
      </c>
      <c r="U185" s="121" t="e">
        <f>IF(AND('Mapa final'!#REF!="Muy Baja",'Mapa final'!#REF!="Mayor"),CONCATENATE("R4C",'Mapa final'!#REF!),"")</f>
        <v>#REF!</v>
      </c>
      <c r="V185" s="87" t="e">
        <f>IF(AND('Mapa final'!#REF!="Muy Baja",'Mapa final'!#REF!="Catastrófico"),CONCATENATE("R4C",'Mapa final'!#REF!),"")</f>
        <v>#REF!</v>
      </c>
      <c r="W185" s="113" t="e">
        <f>IF(AND('Mapa final'!#REF!="Muy Baja",'Mapa final'!#REF!="Catastrófico"),CONCATENATE("R4C",'Mapa final'!#REF!),"")</f>
        <v>#REF!</v>
      </c>
      <c r="X185" s="88" t="e">
        <f>IF(AND('Mapa final'!#REF!="Muy Baja",'Mapa final'!#REF!="Catastrófico"),CONCATENATE("R4C",'Mapa final'!#REF!),"")</f>
        <v>#REF!</v>
      </c>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row>
    <row r="186" spans="1:65" ht="15.75" x14ac:dyDescent="0.25">
      <c r="A186" s="36"/>
      <c r="B186" s="203"/>
      <c r="C186" s="204"/>
      <c r="D186" s="205"/>
      <c r="E186" s="171"/>
      <c r="F186" s="167"/>
      <c r="G186" s="167"/>
      <c r="H186" s="167"/>
      <c r="I186" s="210"/>
      <c r="J186" s="100" t="e">
        <f>IF(AND('Mapa final'!#REF!="Muy Baja",'Mapa final'!#REF!="Leve"),CONCATENATE("R5C",'Mapa final'!#REF!),"")</f>
        <v>#REF!</v>
      </c>
      <c r="K186" s="115" t="e">
        <f>IF(AND('Mapa final'!#REF!="Muy Baja",'Mapa final'!#REF!="Leve"),CONCATENATE("R5C",'Mapa final'!#REF!),"")</f>
        <v>#REF!</v>
      </c>
      <c r="L186" s="101" t="e">
        <f>IF(AND('Mapa final'!#REF!="Muy Baja",'Mapa final'!#REF!="Leve"),CONCATENATE("R5C",'Mapa final'!#REF!),"")</f>
        <v>#REF!</v>
      </c>
      <c r="M186" s="100" t="e">
        <f>IF(AND('Mapa final'!#REF!="Muy Baja",'Mapa final'!#REF!="Menor"),CONCATENATE("R5C",'Mapa final'!#REF!),"")</f>
        <v>#REF!</v>
      </c>
      <c r="N186" s="115" t="e">
        <f>IF(AND('Mapa final'!#REF!="Muy Baja",'Mapa final'!#REF!="Menor"),CONCATENATE("R5C",'Mapa final'!#REF!),"")</f>
        <v>#REF!</v>
      </c>
      <c r="O186" s="101" t="e">
        <f>IF(AND('Mapa final'!#REF!="Muy Baja",'Mapa final'!#REF!="Menor"),CONCATENATE("R5C",'Mapa final'!#REF!),"")</f>
        <v>#REF!</v>
      </c>
      <c r="P186" s="92" t="e">
        <f>IF(AND('Mapa final'!#REF!="Muy Baja",'Mapa final'!#REF!="Moderado"),CONCATENATE("R5C",'Mapa final'!#REF!),"")</f>
        <v>#REF!</v>
      </c>
      <c r="Q186" s="114" t="e">
        <f>IF(AND('Mapa final'!#REF!="Muy Baja",'Mapa final'!#REF!="Moderado"),CONCATENATE("R5C",'Mapa final'!#REF!),"")</f>
        <v>#REF!</v>
      </c>
      <c r="R186" s="93" t="e">
        <f>IF(AND('Mapa final'!#REF!="Muy Baja",'Mapa final'!#REF!="Moderado"),CONCATENATE("R5C",'Mapa final'!#REF!),"")</f>
        <v>#REF!</v>
      </c>
      <c r="S186" s="119" t="e">
        <f>IF(AND('Mapa final'!#REF!="Muy Baja",'Mapa final'!#REF!="Mayor"),CONCATENATE("R5C",'Mapa final'!#REF!),"")</f>
        <v>#REF!</v>
      </c>
      <c r="T186" s="120" t="e">
        <f>IF(AND('Mapa final'!#REF!="Muy Baja",'Mapa final'!#REF!="Mayor"),CONCATENATE("R5C",'Mapa final'!#REF!),"")</f>
        <v>#REF!</v>
      </c>
      <c r="U186" s="121" t="e">
        <f>IF(AND('Mapa final'!#REF!="Muy Baja",'Mapa final'!#REF!="Mayor"),CONCATENATE("R5C",'Mapa final'!#REF!),"")</f>
        <v>#REF!</v>
      </c>
      <c r="V186" s="87" t="e">
        <f>IF(AND('Mapa final'!#REF!="Muy Baja",'Mapa final'!#REF!="Catastrófico"),CONCATENATE("R5C",'Mapa final'!#REF!),"")</f>
        <v>#REF!</v>
      </c>
      <c r="W186" s="113" t="e">
        <f>IF(AND('Mapa final'!#REF!="Muy Baja",'Mapa final'!#REF!="Catastrófico"),CONCATENATE("R5C",'Mapa final'!#REF!),"")</f>
        <v>#REF!</v>
      </c>
      <c r="X186" s="88" t="e">
        <f>IF(AND('Mapa final'!#REF!="Muy Baja",'Mapa final'!#REF!="Catastrófico"),CONCATENATE("R5C",'Mapa final'!#REF!),"")</f>
        <v>#REF!</v>
      </c>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row>
    <row r="187" spans="1:65" ht="15.75" x14ac:dyDescent="0.25">
      <c r="A187" s="36"/>
      <c r="B187" s="203"/>
      <c r="C187" s="204"/>
      <c r="D187" s="205"/>
      <c r="E187" s="171"/>
      <c r="F187" s="167"/>
      <c r="G187" s="167"/>
      <c r="H187" s="167"/>
      <c r="I187" s="210"/>
      <c r="J187" s="100" t="e">
        <f>IF(AND('Mapa final'!#REF!="Muy Baja",'Mapa final'!#REF!="Leve"),CONCATENATE("R6C",'Mapa final'!#REF!),"")</f>
        <v>#REF!</v>
      </c>
      <c r="K187" s="115" t="e">
        <f>IF(AND('Mapa final'!#REF!="Muy Baja",'Mapa final'!#REF!="Leve"),CONCATENATE("R6C",'Mapa final'!#REF!),"")</f>
        <v>#REF!</v>
      </c>
      <c r="L187" s="101" t="e">
        <f>IF(AND('Mapa final'!#REF!="Muy Baja",'Mapa final'!#REF!="Leve"),CONCATENATE("R6C",'Mapa final'!#REF!),"")</f>
        <v>#REF!</v>
      </c>
      <c r="M187" s="100" t="e">
        <f>IF(AND('Mapa final'!#REF!="Muy Baja",'Mapa final'!#REF!="Menor"),CONCATENATE("R6C",'Mapa final'!#REF!),"")</f>
        <v>#REF!</v>
      </c>
      <c r="N187" s="115" t="e">
        <f>IF(AND('Mapa final'!#REF!="Muy Baja",'Mapa final'!#REF!="Menor"),CONCATENATE("R6C",'Mapa final'!#REF!),"")</f>
        <v>#REF!</v>
      </c>
      <c r="O187" s="101" t="e">
        <f>IF(AND('Mapa final'!#REF!="Muy Baja",'Mapa final'!#REF!="Menor"),CONCATENATE("R6C",'Mapa final'!#REF!),"")</f>
        <v>#REF!</v>
      </c>
      <c r="P187" s="92" t="e">
        <f>IF(AND('Mapa final'!#REF!="Muy Baja",'Mapa final'!#REF!="Moderado"),CONCATENATE("R6C",'Mapa final'!#REF!),"")</f>
        <v>#REF!</v>
      </c>
      <c r="Q187" s="114" t="e">
        <f>IF(AND('Mapa final'!#REF!="Muy Baja",'Mapa final'!#REF!="Moderado"),CONCATENATE("R6C",'Mapa final'!#REF!),"")</f>
        <v>#REF!</v>
      </c>
      <c r="R187" s="93" t="e">
        <f>IF(AND('Mapa final'!#REF!="Muy Baja",'Mapa final'!#REF!="Moderado"),CONCATENATE("R6C",'Mapa final'!#REF!),"")</f>
        <v>#REF!</v>
      </c>
      <c r="S187" s="119" t="e">
        <f>IF(AND('Mapa final'!#REF!="Muy Baja",'Mapa final'!#REF!="Mayor"),CONCATENATE("R6C",'Mapa final'!#REF!),"")</f>
        <v>#REF!</v>
      </c>
      <c r="T187" s="120" t="e">
        <f>IF(AND('Mapa final'!#REF!="Muy Baja",'Mapa final'!#REF!="Mayor"),CONCATENATE("R6C",'Mapa final'!#REF!),"")</f>
        <v>#REF!</v>
      </c>
      <c r="U187" s="121" t="e">
        <f>IF(AND('Mapa final'!#REF!="Muy Baja",'Mapa final'!#REF!="Mayor"),CONCATENATE("R6C",'Mapa final'!#REF!),"")</f>
        <v>#REF!</v>
      </c>
      <c r="V187" s="87" t="e">
        <f>IF(AND('Mapa final'!#REF!="Muy Baja",'Mapa final'!#REF!="Catastrófico"),CONCATENATE("R6C",'Mapa final'!#REF!),"")</f>
        <v>#REF!</v>
      </c>
      <c r="W187" s="113" t="e">
        <f>IF(AND('Mapa final'!#REF!="Muy Baja",'Mapa final'!#REF!="Catastrófico"),CONCATENATE("R6C",'Mapa final'!#REF!),"")</f>
        <v>#REF!</v>
      </c>
      <c r="X187" s="88" t="e">
        <f>IF(AND('Mapa final'!#REF!="Muy Baja",'Mapa final'!#REF!="Catastrófico"),CONCATENATE("R6C",'Mapa final'!#REF!),"")</f>
        <v>#REF!</v>
      </c>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row>
    <row r="188" spans="1:65" ht="15.75" x14ac:dyDescent="0.25">
      <c r="A188" s="36"/>
      <c r="B188" s="203"/>
      <c r="C188" s="204"/>
      <c r="D188" s="205"/>
      <c r="E188" s="171"/>
      <c r="F188" s="167"/>
      <c r="G188" s="167"/>
      <c r="H188" s="167"/>
      <c r="I188" s="210"/>
      <c r="J188" s="100" t="e">
        <f>IF(AND('Mapa final'!#REF!="Muy Baja",'Mapa final'!#REF!="Leve"),CONCATENATE("R7C",'Mapa final'!#REF!),"")</f>
        <v>#REF!</v>
      </c>
      <c r="K188" s="115" t="e">
        <f>IF(AND('Mapa final'!#REF!="Muy Baja",'Mapa final'!#REF!="Leve"),CONCATENATE("R7C",'Mapa final'!#REF!),"")</f>
        <v>#REF!</v>
      </c>
      <c r="L188" s="101" t="e">
        <f>IF(AND('Mapa final'!#REF!="Muy Baja",'Mapa final'!#REF!="Leve"),CONCATENATE("R7C",'Mapa final'!#REF!),"")</f>
        <v>#REF!</v>
      </c>
      <c r="M188" s="100" t="e">
        <f>IF(AND('Mapa final'!#REF!="Muy Baja",'Mapa final'!#REF!="Menor"),CONCATENATE("R7C",'Mapa final'!#REF!),"")</f>
        <v>#REF!</v>
      </c>
      <c r="N188" s="115" t="e">
        <f>IF(AND('Mapa final'!#REF!="Muy Baja",'Mapa final'!#REF!="Menor"),CONCATENATE("R7C",'Mapa final'!#REF!),"")</f>
        <v>#REF!</v>
      </c>
      <c r="O188" s="101" t="e">
        <f>IF(AND('Mapa final'!#REF!="Muy Baja",'Mapa final'!#REF!="Menor"),CONCATENATE("R7C",'Mapa final'!#REF!),"")</f>
        <v>#REF!</v>
      </c>
      <c r="P188" s="92" t="e">
        <f>IF(AND('Mapa final'!#REF!="Muy Baja",'Mapa final'!#REF!="Moderado"),CONCATENATE("R7C",'Mapa final'!#REF!),"")</f>
        <v>#REF!</v>
      </c>
      <c r="Q188" s="114" t="e">
        <f>IF(AND('Mapa final'!#REF!="Muy Baja",'Mapa final'!#REF!="Moderado"),CONCATENATE("R7C",'Mapa final'!#REF!),"")</f>
        <v>#REF!</v>
      </c>
      <c r="R188" s="93" t="e">
        <f>IF(AND('Mapa final'!#REF!="Muy Baja",'Mapa final'!#REF!="Moderado"),CONCATENATE("R7C",'Mapa final'!#REF!),"")</f>
        <v>#REF!</v>
      </c>
      <c r="S188" s="119" t="e">
        <f>IF(AND('Mapa final'!#REF!="Muy Baja",'Mapa final'!#REF!="Mayor"),CONCATENATE("R7C",'Mapa final'!#REF!),"")</f>
        <v>#REF!</v>
      </c>
      <c r="T188" s="120" t="e">
        <f>IF(AND('Mapa final'!#REF!="Muy Baja",'Mapa final'!#REF!="Mayor"),CONCATENATE("R7C",'Mapa final'!#REF!),"")</f>
        <v>#REF!</v>
      </c>
      <c r="U188" s="121" t="e">
        <f>IF(AND('Mapa final'!#REF!="Muy Baja",'Mapa final'!#REF!="Mayor"),CONCATENATE("R7C",'Mapa final'!#REF!),"")</f>
        <v>#REF!</v>
      </c>
      <c r="V188" s="87" t="e">
        <f>IF(AND('Mapa final'!#REF!="Muy Baja",'Mapa final'!#REF!="Catastrófico"),CONCATENATE("R7C",'Mapa final'!#REF!),"")</f>
        <v>#REF!</v>
      </c>
      <c r="W188" s="113" t="e">
        <f>IF(AND('Mapa final'!#REF!="Muy Baja",'Mapa final'!#REF!="Catastrófico"),CONCATENATE("R7C",'Mapa final'!#REF!),"")</f>
        <v>#REF!</v>
      </c>
      <c r="X188" s="88" t="e">
        <f>IF(AND('Mapa final'!#REF!="Muy Baja",'Mapa final'!#REF!="Catastrófico"),CONCATENATE("R7C",'Mapa final'!#REF!),"")</f>
        <v>#REF!</v>
      </c>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row>
    <row r="189" spans="1:65" ht="15.75" x14ac:dyDescent="0.25">
      <c r="A189" s="36"/>
      <c r="B189" s="203"/>
      <c r="C189" s="204"/>
      <c r="D189" s="205"/>
      <c r="E189" s="171"/>
      <c r="F189" s="167"/>
      <c r="G189" s="167"/>
      <c r="H189" s="167"/>
      <c r="I189" s="210"/>
      <c r="J189" s="100" t="e">
        <f>IF(AND('Mapa final'!#REF!="Muy Baja",'Mapa final'!#REF!="Leve"),CONCATENATE("R8C",'Mapa final'!#REF!),"")</f>
        <v>#REF!</v>
      </c>
      <c r="K189" s="115" t="e">
        <f>IF(AND('Mapa final'!#REF!="Muy Baja",'Mapa final'!#REF!="Leve"),CONCATENATE("R8C",'Mapa final'!#REF!),"")</f>
        <v>#REF!</v>
      </c>
      <c r="L189" s="101" t="e">
        <f>IF(AND('Mapa final'!#REF!="Muy Baja",'Mapa final'!#REF!="Leve"),CONCATENATE("R8C",'Mapa final'!#REF!),"")</f>
        <v>#REF!</v>
      </c>
      <c r="M189" s="100" t="e">
        <f>IF(AND('Mapa final'!#REF!="Muy Baja",'Mapa final'!#REF!="Menor"),CONCATENATE("R8C",'Mapa final'!#REF!),"")</f>
        <v>#REF!</v>
      </c>
      <c r="N189" s="115" t="e">
        <f>IF(AND('Mapa final'!#REF!="Muy Baja",'Mapa final'!#REF!="Menor"),CONCATENATE("R8C",'Mapa final'!#REF!),"")</f>
        <v>#REF!</v>
      </c>
      <c r="O189" s="101" t="e">
        <f>IF(AND('Mapa final'!#REF!="Muy Baja",'Mapa final'!#REF!="Menor"),CONCATENATE("R8C",'Mapa final'!#REF!),"")</f>
        <v>#REF!</v>
      </c>
      <c r="P189" s="92" t="e">
        <f>IF(AND('Mapa final'!#REF!="Muy Baja",'Mapa final'!#REF!="Moderado"),CONCATENATE("R8C",'Mapa final'!#REF!),"")</f>
        <v>#REF!</v>
      </c>
      <c r="Q189" s="114" t="e">
        <f>IF(AND('Mapa final'!#REF!="Muy Baja",'Mapa final'!#REF!="Moderado"),CONCATENATE("R8C",'Mapa final'!#REF!),"")</f>
        <v>#REF!</v>
      </c>
      <c r="R189" s="93" t="e">
        <f>IF(AND('Mapa final'!#REF!="Muy Baja",'Mapa final'!#REF!="Moderado"),CONCATENATE("R8C",'Mapa final'!#REF!),"")</f>
        <v>#REF!</v>
      </c>
      <c r="S189" s="119" t="e">
        <f>IF(AND('Mapa final'!#REF!="Muy Baja",'Mapa final'!#REF!="Mayor"),CONCATENATE("R8C",'Mapa final'!#REF!),"")</f>
        <v>#REF!</v>
      </c>
      <c r="T189" s="120" t="e">
        <f>IF(AND('Mapa final'!#REF!="Muy Baja",'Mapa final'!#REF!="Mayor"),CONCATENATE("R8C",'Mapa final'!#REF!),"")</f>
        <v>#REF!</v>
      </c>
      <c r="U189" s="121" t="e">
        <f>IF(AND('Mapa final'!#REF!="Muy Baja",'Mapa final'!#REF!="Mayor"),CONCATENATE("R8C",'Mapa final'!#REF!),"")</f>
        <v>#REF!</v>
      </c>
      <c r="V189" s="87" t="e">
        <f>IF(AND('Mapa final'!#REF!="Muy Baja",'Mapa final'!#REF!="Catastrófico"),CONCATENATE("R8C",'Mapa final'!#REF!),"")</f>
        <v>#REF!</v>
      </c>
      <c r="W189" s="113" t="e">
        <f>IF(AND('Mapa final'!#REF!="Muy Baja",'Mapa final'!#REF!="Catastrófico"),CONCATENATE("R8C",'Mapa final'!#REF!),"")</f>
        <v>#REF!</v>
      </c>
      <c r="X189" s="88" t="e">
        <f>IF(AND('Mapa final'!#REF!="Muy Baja",'Mapa final'!#REF!="Catastrófico"),CONCATENATE("R8C",'Mapa final'!#REF!),"")</f>
        <v>#REF!</v>
      </c>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row>
    <row r="190" spans="1:65" ht="15.75" x14ac:dyDescent="0.25">
      <c r="A190" s="36"/>
      <c r="B190" s="203"/>
      <c r="C190" s="204"/>
      <c r="D190" s="205"/>
      <c r="E190" s="171"/>
      <c r="F190" s="167"/>
      <c r="G190" s="167"/>
      <c r="H190" s="167"/>
      <c r="I190" s="210"/>
      <c r="J190" s="100" t="e">
        <f>IF(AND('Mapa final'!#REF!="Muy Baja",'Mapa final'!#REF!="Leve"),CONCATENATE("R9C",'Mapa final'!#REF!),"")</f>
        <v>#REF!</v>
      </c>
      <c r="K190" s="115" t="e">
        <f>IF(AND('Mapa final'!#REF!="Muy Baja",'Mapa final'!#REF!="Leve"),CONCATENATE("R9C",'Mapa final'!#REF!),"")</f>
        <v>#REF!</v>
      </c>
      <c r="L190" s="101" t="e">
        <f>IF(AND('Mapa final'!#REF!="Muy Baja",'Mapa final'!#REF!="Leve"),CONCATENATE("R9C",'Mapa final'!#REF!),"")</f>
        <v>#REF!</v>
      </c>
      <c r="M190" s="100" t="e">
        <f>IF(AND('Mapa final'!#REF!="Muy Baja",'Mapa final'!#REF!="Menor"),CONCATENATE("R9C",'Mapa final'!#REF!),"")</f>
        <v>#REF!</v>
      </c>
      <c r="N190" s="115" t="e">
        <f>IF(AND('Mapa final'!#REF!="Muy Baja",'Mapa final'!#REF!="Menor"),CONCATENATE("R9C",'Mapa final'!#REF!),"")</f>
        <v>#REF!</v>
      </c>
      <c r="O190" s="101" t="e">
        <f>IF(AND('Mapa final'!#REF!="Muy Baja",'Mapa final'!#REF!="Menor"),CONCATENATE("R9C",'Mapa final'!#REF!),"")</f>
        <v>#REF!</v>
      </c>
      <c r="P190" s="92" t="e">
        <f>IF(AND('Mapa final'!#REF!="Muy Baja",'Mapa final'!#REF!="Moderado"),CONCATENATE("R9C",'Mapa final'!#REF!),"")</f>
        <v>#REF!</v>
      </c>
      <c r="Q190" s="114" t="e">
        <f>IF(AND('Mapa final'!#REF!="Muy Baja",'Mapa final'!#REF!="Moderado"),CONCATENATE("R9C",'Mapa final'!#REF!),"")</f>
        <v>#REF!</v>
      </c>
      <c r="R190" s="93" t="e">
        <f>IF(AND('Mapa final'!#REF!="Muy Baja",'Mapa final'!#REF!="Moderado"),CONCATENATE("R9C",'Mapa final'!#REF!),"")</f>
        <v>#REF!</v>
      </c>
      <c r="S190" s="119" t="e">
        <f>IF(AND('Mapa final'!#REF!="Muy Baja",'Mapa final'!#REF!="Mayor"),CONCATENATE("R9C",'Mapa final'!#REF!),"")</f>
        <v>#REF!</v>
      </c>
      <c r="T190" s="120" t="e">
        <f>IF(AND('Mapa final'!#REF!="Muy Baja",'Mapa final'!#REF!="Mayor"),CONCATENATE("R9C",'Mapa final'!#REF!),"")</f>
        <v>#REF!</v>
      </c>
      <c r="U190" s="121" t="e">
        <f>IF(AND('Mapa final'!#REF!="Muy Baja",'Mapa final'!#REF!="Mayor"),CONCATENATE("R9C",'Mapa final'!#REF!),"")</f>
        <v>#REF!</v>
      </c>
      <c r="V190" s="87" t="e">
        <f>IF(AND('Mapa final'!#REF!="Muy Baja",'Mapa final'!#REF!="Catastrófico"),CONCATENATE("R9C",'Mapa final'!#REF!),"")</f>
        <v>#REF!</v>
      </c>
      <c r="W190" s="113" t="e">
        <f>IF(AND('Mapa final'!#REF!="Muy Baja",'Mapa final'!#REF!="Catastrófico"),CONCATENATE("R9C",'Mapa final'!#REF!),"")</f>
        <v>#REF!</v>
      </c>
      <c r="X190" s="88" t="e">
        <f>IF(AND('Mapa final'!#REF!="Muy Baja",'Mapa final'!#REF!="Catastrófico"),CONCATENATE("R9C",'Mapa final'!#REF!),"")</f>
        <v>#REF!</v>
      </c>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row>
    <row r="191" spans="1:65" ht="15.75" x14ac:dyDescent="0.25">
      <c r="A191" s="36"/>
      <c r="B191" s="203"/>
      <c r="C191" s="204"/>
      <c r="D191" s="205"/>
      <c r="E191" s="171"/>
      <c r="F191" s="167"/>
      <c r="G191" s="167"/>
      <c r="H191" s="167"/>
      <c r="I191" s="210"/>
      <c r="J191" s="100" t="e">
        <f>IF(AND('Mapa final'!#REF!="Muy Baja",'Mapa final'!#REF!="Leve"),CONCATENATE("R10C",'Mapa final'!#REF!),"")</f>
        <v>#REF!</v>
      </c>
      <c r="K191" s="115" t="e">
        <f>IF(AND('Mapa final'!#REF!="Muy Baja",'Mapa final'!#REF!="Leve"),CONCATENATE("R10C",'Mapa final'!#REF!),"")</f>
        <v>#REF!</v>
      </c>
      <c r="L191" s="101" t="e">
        <f>IF(AND('Mapa final'!#REF!="Muy Baja",'Mapa final'!#REF!="Leve"),CONCATENATE("R10C",'Mapa final'!#REF!),"")</f>
        <v>#REF!</v>
      </c>
      <c r="M191" s="100" t="e">
        <f>IF(AND('Mapa final'!#REF!="Muy Baja",'Mapa final'!#REF!="Menor"),CONCATENATE("R10C",'Mapa final'!#REF!),"")</f>
        <v>#REF!</v>
      </c>
      <c r="N191" s="115" t="e">
        <f>IF(AND('Mapa final'!#REF!="Muy Baja",'Mapa final'!#REF!="Menor"),CONCATENATE("R10C",'Mapa final'!#REF!),"")</f>
        <v>#REF!</v>
      </c>
      <c r="O191" s="101" t="e">
        <f>IF(AND('Mapa final'!#REF!="Muy Baja",'Mapa final'!#REF!="Menor"),CONCATENATE("R10C",'Mapa final'!#REF!),"")</f>
        <v>#REF!</v>
      </c>
      <c r="P191" s="92" t="e">
        <f>IF(AND('Mapa final'!#REF!="Muy Baja",'Mapa final'!#REF!="Moderado"),CONCATENATE("R10C",'Mapa final'!#REF!),"")</f>
        <v>#REF!</v>
      </c>
      <c r="Q191" s="114" t="e">
        <f>IF(AND('Mapa final'!#REF!="Muy Baja",'Mapa final'!#REF!="Moderado"),CONCATENATE("R10C",'Mapa final'!#REF!),"")</f>
        <v>#REF!</v>
      </c>
      <c r="R191" s="93" t="e">
        <f>IF(AND('Mapa final'!#REF!="Muy Baja",'Mapa final'!#REF!="Moderado"),CONCATENATE("R10C",'Mapa final'!#REF!),"")</f>
        <v>#REF!</v>
      </c>
      <c r="S191" s="119" t="e">
        <f>IF(AND('Mapa final'!#REF!="Muy Baja",'Mapa final'!#REF!="Mayor"),CONCATENATE("R10C",'Mapa final'!#REF!),"")</f>
        <v>#REF!</v>
      </c>
      <c r="T191" s="120" t="e">
        <f>IF(AND('Mapa final'!#REF!="Muy Baja",'Mapa final'!#REF!="Mayor"),CONCATENATE("R10C",'Mapa final'!#REF!),"")</f>
        <v>#REF!</v>
      </c>
      <c r="U191" s="121" t="e">
        <f>IF(AND('Mapa final'!#REF!="Muy Baja",'Mapa final'!#REF!="Mayor"),CONCATENATE("R10C",'Mapa final'!#REF!),"")</f>
        <v>#REF!</v>
      </c>
      <c r="V191" s="87" t="e">
        <f>IF(AND('Mapa final'!#REF!="Muy Baja",'Mapa final'!#REF!="Catastrófico"),CONCATENATE("R10C",'Mapa final'!#REF!),"")</f>
        <v>#REF!</v>
      </c>
      <c r="W191" s="113" t="e">
        <f>IF(AND('Mapa final'!#REF!="Muy Baja",'Mapa final'!#REF!="Catastrófico"),CONCATENATE("R10C",'Mapa final'!#REF!),"")</f>
        <v>#REF!</v>
      </c>
      <c r="X191" s="88" t="e">
        <f>IF(AND('Mapa final'!#REF!="Muy Baja",'Mapa final'!#REF!="Catastrófico"),CONCATENATE("R10C",'Mapa final'!#REF!),"")</f>
        <v>#REF!</v>
      </c>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row>
    <row r="192" spans="1:65" ht="15.75" x14ac:dyDescent="0.25">
      <c r="A192" s="36"/>
      <c r="B192" s="203"/>
      <c r="C192" s="204"/>
      <c r="D192" s="205"/>
      <c r="E192" s="171"/>
      <c r="F192" s="167"/>
      <c r="G192" s="167"/>
      <c r="H192" s="167"/>
      <c r="I192" s="210"/>
      <c r="J192" s="100" t="e">
        <f>IF(AND('Mapa final'!#REF!="Muy Baja",'Mapa final'!#REF!="Leve"),CONCATENATE("R11C",'Mapa final'!#REF!),"")</f>
        <v>#REF!</v>
      </c>
      <c r="K192" s="115" t="e">
        <f>IF(AND('Mapa final'!#REF!="Muy Baja",'Mapa final'!#REF!="Leve"),CONCATENATE("R11C",'Mapa final'!#REF!),"")</f>
        <v>#REF!</v>
      </c>
      <c r="L192" s="101" t="e">
        <f>IF(AND('Mapa final'!#REF!="Muy Baja",'Mapa final'!#REF!="Leve"),CONCATENATE("R11C",'Mapa final'!#REF!),"")</f>
        <v>#REF!</v>
      </c>
      <c r="M192" s="100" t="e">
        <f>IF(AND('Mapa final'!#REF!="Muy Baja",'Mapa final'!#REF!="Menor"),CONCATENATE("R11C",'Mapa final'!#REF!),"")</f>
        <v>#REF!</v>
      </c>
      <c r="N192" s="115" t="e">
        <f>IF(AND('Mapa final'!#REF!="Muy Baja",'Mapa final'!#REF!="Menor"),CONCATENATE("R11C",'Mapa final'!#REF!),"")</f>
        <v>#REF!</v>
      </c>
      <c r="O192" s="101" t="e">
        <f>IF(AND('Mapa final'!#REF!="Muy Baja",'Mapa final'!#REF!="Menor"),CONCATENATE("R11C",'Mapa final'!#REF!),"")</f>
        <v>#REF!</v>
      </c>
      <c r="P192" s="92" t="e">
        <f>IF(AND('Mapa final'!#REF!="Muy Baja",'Mapa final'!#REF!="Moderado"),CONCATENATE("R11C",'Mapa final'!#REF!),"")</f>
        <v>#REF!</v>
      </c>
      <c r="Q192" s="114" t="e">
        <f>IF(AND('Mapa final'!#REF!="Muy Baja",'Mapa final'!#REF!="Moderado"),CONCATENATE("R11C",'Mapa final'!#REF!),"")</f>
        <v>#REF!</v>
      </c>
      <c r="R192" s="93" t="e">
        <f>IF(AND('Mapa final'!#REF!="Muy Baja",'Mapa final'!#REF!="Moderado"),CONCATENATE("R11C",'Mapa final'!#REF!),"")</f>
        <v>#REF!</v>
      </c>
      <c r="S192" s="119" t="e">
        <f>IF(AND('Mapa final'!#REF!="Muy Baja",'Mapa final'!#REF!="Mayor"),CONCATENATE("R11C",'Mapa final'!#REF!),"")</f>
        <v>#REF!</v>
      </c>
      <c r="T192" s="120" t="e">
        <f>IF(AND('Mapa final'!#REF!="Muy Baja",'Mapa final'!#REF!="Mayor"),CONCATENATE("R11C",'Mapa final'!#REF!),"")</f>
        <v>#REF!</v>
      </c>
      <c r="U192" s="121" t="e">
        <f>IF(AND('Mapa final'!#REF!="Muy Baja",'Mapa final'!#REF!="Mayor"),CONCATENATE("R11C",'Mapa final'!#REF!),"")</f>
        <v>#REF!</v>
      </c>
      <c r="V192" s="87" t="e">
        <f>IF(AND('Mapa final'!#REF!="Muy Baja",'Mapa final'!#REF!="Catastrófico"),CONCATENATE("R11C",'Mapa final'!#REF!),"")</f>
        <v>#REF!</v>
      </c>
      <c r="W192" s="113" t="e">
        <f>IF(AND('Mapa final'!#REF!="Muy Baja",'Mapa final'!#REF!="Catastrófico"),CONCATENATE("R11C",'Mapa final'!#REF!),"")</f>
        <v>#REF!</v>
      </c>
      <c r="X192" s="88" t="e">
        <f>IF(AND('Mapa final'!#REF!="Muy Baja",'Mapa final'!#REF!="Catastrófico"),CONCATENATE("R11C",'Mapa final'!#REF!),"")</f>
        <v>#REF!</v>
      </c>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row>
    <row r="193" spans="1:65" ht="15.75" x14ac:dyDescent="0.25">
      <c r="A193" s="36"/>
      <c r="B193" s="203"/>
      <c r="C193" s="204"/>
      <c r="D193" s="205"/>
      <c r="E193" s="171"/>
      <c r="F193" s="167"/>
      <c r="G193" s="167"/>
      <c r="H193" s="167"/>
      <c r="I193" s="210"/>
      <c r="J193" s="100" t="e">
        <f>IF(AND('Mapa final'!#REF!="Muy Baja",'Mapa final'!#REF!="Leve"),CONCATENATE("R12C",'Mapa final'!#REF!),"")</f>
        <v>#REF!</v>
      </c>
      <c r="K193" s="115" t="e">
        <f>IF(AND('Mapa final'!#REF!="Muy Baja",'Mapa final'!#REF!="Leve"),CONCATENATE("R12C",'Mapa final'!#REF!),"")</f>
        <v>#REF!</v>
      </c>
      <c r="L193" s="101" t="e">
        <f>IF(AND('Mapa final'!#REF!="Muy Baja",'Mapa final'!#REF!="Leve"),CONCATENATE("R12C",'Mapa final'!#REF!),"")</f>
        <v>#REF!</v>
      </c>
      <c r="M193" s="100" t="e">
        <f>IF(AND('Mapa final'!#REF!="Muy Baja",'Mapa final'!#REF!="Menor"),CONCATENATE("R12C",'Mapa final'!#REF!),"")</f>
        <v>#REF!</v>
      </c>
      <c r="N193" s="115" t="e">
        <f>IF(AND('Mapa final'!#REF!="Muy Baja",'Mapa final'!#REF!="Menor"),CONCATENATE("R12C",'Mapa final'!#REF!),"")</f>
        <v>#REF!</v>
      </c>
      <c r="O193" s="101" t="e">
        <f>IF(AND('Mapa final'!#REF!="Muy Baja",'Mapa final'!#REF!="Menor"),CONCATENATE("R12C",'Mapa final'!#REF!),"")</f>
        <v>#REF!</v>
      </c>
      <c r="P193" s="92" t="e">
        <f>IF(AND('Mapa final'!#REF!="Muy Baja",'Mapa final'!#REF!="Moderado"),CONCATENATE("R12C",'Mapa final'!#REF!),"")</f>
        <v>#REF!</v>
      </c>
      <c r="Q193" s="114" t="e">
        <f>IF(AND('Mapa final'!#REF!="Muy Baja",'Mapa final'!#REF!="Moderado"),CONCATENATE("R12C",'Mapa final'!#REF!),"")</f>
        <v>#REF!</v>
      </c>
      <c r="R193" s="93" t="e">
        <f>IF(AND('Mapa final'!#REF!="Muy Baja",'Mapa final'!#REF!="Moderado"),CONCATENATE("R12C",'Mapa final'!#REF!),"")</f>
        <v>#REF!</v>
      </c>
      <c r="S193" s="119" t="e">
        <f>IF(AND('Mapa final'!#REF!="Muy Baja",'Mapa final'!#REF!="Mayor"),CONCATENATE("R12C",'Mapa final'!#REF!),"")</f>
        <v>#REF!</v>
      </c>
      <c r="T193" s="120" t="e">
        <f>IF(AND('Mapa final'!#REF!="Muy Baja",'Mapa final'!#REF!="Mayor"),CONCATENATE("R12C",'Mapa final'!#REF!),"")</f>
        <v>#REF!</v>
      </c>
      <c r="U193" s="121" t="e">
        <f>IF(AND('Mapa final'!#REF!="Muy Baja",'Mapa final'!#REF!="Mayor"),CONCATENATE("R12C",'Mapa final'!#REF!),"")</f>
        <v>#REF!</v>
      </c>
      <c r="V193" s="87" t="e">
        <f>IF(AND('Mapa final'!#REF!="Muy Baja",'Mapa final'!#REF!="Catastrófico"),CONCATENATE("R12C",'Mapa final'!#REF!),"")</f>
        <v>#REF!</v>
      </c>
      <c r="W193" s="113" t="e">
        <f>IF(AND('Mapa final'!#REF!="Muy Baja",'Mapa final'!#REF!="Catastrófico"),CONCATENATE("R12C",'Mapa final'!#REF!),"")</f>
        <v>#REF!</v>
      </c>
      <c r="X193" s="88" t="e">
        <f>IF(AND('Mapa final'!#REF!="Muy Baja",'Mapa final'!#REF!="Catastrófico"),CONCATENATE("R12C",'Mapa final'!#REF!),"")</f>
        <v>#REF!</v>
      </c>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row>
    <row r="194" spans="1:65" ht="15.75" x14ac:dyDescent="0.25">
      <c r="A194" s="36"/>
      <c r="B194" s="203"/>
      <c r="C194" s="204"/>
      <c r="D194" s="205"/>
      <c r="E194" s="171"/>
      <c r="F194" s="167"/>
      <c r="G194" s="167"/>
      <c r="H194" s="167"/>
      <c r="I194" s="210"/>
      <c r="J194" s="100" t="e">
        <f>IF(AND('Mapa final'!#REF!="Muy Baja",'Mapa final'!#REF!="Leve"),CONCATENATE("R12C",'Mapa final'!#REF!),"")</f>
        <v>#REF!</v>
      </c>
      <c r="K194" s="115" t="e">
        <f>IF(AND('Mapa final'!#REF!="Muy Baja",'Mapa final'!#REF!="Leve"),CONCATENATE("R13C",'Mapa final'!#REF!),"")</f>
        <v>#REF!</v>
      </c>
      <c r="L194" s="101" t="e">
        <f>IF(AND('Mapa final'!#REF!="Muy Baja",'Mapa final'!#REF!="Leve"),CONCATENATE("R13C",'Mapa final'!#REF!),"")</f>
        <v>#REF!</v>
      </c>
      <c r="M194" s="100" t="e">
        <f>IF(AND('Mapa final'!#REF!="Muy Baja",'Mapa final'!#REF!="Menor"),CONCATENATE("R12C",'Mapa final'!#REF!),"")</f>
        <v>#REF!</v>
      </c>
      <c r="N194" s="115" t="e">
        <f>IF(AND('Mapa final'!#REF!="Muy Baja",'Mapa final'!#REF!="Menor"),CONCATENATE("R13C",'Mapa final'!#REF!),"")</f>
        <v>#REF!</v>
      </c>
      <c r="O194" s="101" t="e">
        <f>IF(AND('Mapa final'!#REF!="Muy Baja",'Mapa final'!#REF!="Menor"),CONCATENATE("R13C",'Mapa final'!#REF!),"")</f>
        <v>#REF!</v>
      </c>
      <c r="P194" s="92" t="e">
        <f>IF(AND('Mapa final'!#REF!="Muy Baja",'Mapa final'!#REF!="Moderado"),CONCATENATE("R12C",'Mapa final'!#REF!),"")</f>
        <v>#REF!</v>
      </c>
      <c r="Q194" s="114" t="e">
        <f>IF(AND('Mapa final'!#REF!="Muy Baja",'Mapa final'!#REF!="Moderado"),CONCATENATE("R13C",'Mapa final'!#REF!),"")</f>
        <v>#REF!</v>
      </c>
      <c r="R194" s="93" t="e">
        <f>IF(AND('Mapa final'!#REF!="Muy Baja",'Mapa final'!#REF!="Moderado"),CONCATENATE("R13C",'Mapa final'!#REF!),"")</f>
        <v>#REF!</v>
      </c>
      <c r="S194" s="119" t="e">
        <f>IF(AND('Mapa final'!#REF!="Muy Baja",'Mapa final'!#REF!="Mayor"),CONCATENATE("R12C",'Mapa final'!#REF!),"")</f>
        <v>#REF!</v>
      </c>
      <c r="T194" s="120" t="e">
        <f>IF(AND('Mapa final'!#REF!="Muy Baja",'Mapa final'!#REF!="Mayor"),CONCATENATE("R13C",'Mapa final'!#REF!),"")</f>
        <v>#REF!</v>
      </c>
      <c r="U194" s="121" t="e">
        <f>IF(AND('Mapa final'!#REF!="Muy Baja",'Mapa final'!#REF!="Mayor"),CONCATENATE("R13C",'Mapa final'!#REF!),"")</f>
        <v>#REF!</v>
      </c>
      <c r="V194" s="87" t="e">
        <f>IF(AND('Mapa final'!#REF!="Muy Baja",'Mapa final'!#REF!="Catastrófico"),CONCATENATE("R12C",'Mapa final'!#REF!),"")</f>
        <v>#REF!</v>
      </c>
      <c r="W194" s="113" t="e">
        <f>IF(AND('Mapa final'!#REF!="Muy Baja",'Mapa final'!#REF!="Catastrófico"),CONCATENATE("R13C",'Mapa final'!#REF!),"")</f>
        <v>#REF!</v>
      </c>
      <c r="X194" s="88" t="e">
        <f>IF(AND('Mapa final'!#REF!="Muy Baja",'Mapa final'!#REF!="Catastrófico"),CONCATENATE("R13C",'Mapa final'!#REF!),"")</f>
        <v>#REF!</v>
      </c>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row>
    <row r="195" spans="1:65" ht="15.75" x14ac:dyDescent="0.25">
      <c r="A195" s="36"/>
      <c r="B195" s="203"/>
      <c r="C195" s="204"/>
      <c r="D195" s="205"/>
      <c r="E195" s="171"/>
      <c r="F195" s="167"/>
      <c r="G195" s="167"/>
      <c r="H195" s="167"/>
      <c r="I195" s="210"/>
      <c r="J195" s="100" t="e">
        <f>IF(AND('Mapa final'!#REF!="Muy Baja",'Mapa final'!#REF!="Leve"),CONCATENATE("R13C",'Mapa final'!#REF!),"")</f>
        <v>#REF!</v>
      </c>
      <c r="K195" s="115" t="e">
        <f>IF(AND('Mapa final'!#REF!="Muy Baja",'Mapa final'!#REF!="Leve"),CONCATENATE("R14C",'Mapa final'!#REF!),"")</f>
        <v>#REF!</v>
      </c>
      <c r="L195" s="101" t="e">
        <f>IF(AND('Mapa final'!#REF!="Muy Baja",'Mapa final'!#REF!="Leve"),CONCATENATE("R14C",'Mapa final'!#REF!),"")</f>
        <v>#REF!</v>
      </c>
      <c r="M195" s="100" t="e">
        <f>IF(AND('Mapa final'!#REF!="Muy Baja",'Mapa final'!#REF!="Menor"),CONCATENATE("R13C",'Mapa final'!#REF!),"")</f>
        <v>#REF!</v>
      </c>
      <c r="N195" s="115" t="e">
        <f>IF(AND('Mapa final'!#REF!="Muy Baja",'Mapa final'!#REF!="Menor"),CONCATENATE("R14C",'Mapa final'!#REF!),"")</f>
        <v>#REF!</v>
      </c>
      <c r="O195" s="101" t="e">
        <f>IF(AND('Mapa final'!#REF!="Muy Baja",'Mapa final'!#REF!="Menor"),CONCATENATE("R14C",'Mapa final'!#REF!),"")</f>
        <v>#REF!</v>
      </c>
      <c r="P195" s="92" t="e">
        <f>IF(AND('Mapa final'!#REF!="Muy Baja",'Mapa final'!#REF!="Moderado"),CONCATENATE("R13C",'Mapa final'!#REF!),"")</f>
        <v>#REF!</v>
      </c>
      <c r="Q195" s="114" t="e">
        <f>IF(AND('Mapa final'!#REF!="Muy Baja",'Mapa final'!#REF!="Moderado"),CONCATENATE("R14C",'Mapa final'!#REF!),"")</f>
        <v>#REF!</v>
      </c>
      <c r="R195" s="93" t="e">
        <f>IF(AND('Mapa final'!#REF!="Muy Baja",'Mapa final'!#REF!="Moderado"),CONCATENATE("R14C",'Mapa final'!#REF!),"")</f>
        <v>#REF!</v>
      </c>
      <c r="S195" s="119" t="e">
        <f>IF(AND('Mapa final'!#REF!="Muy Baja",'Mapa final'!#REF!="Mayor"),CONCATENATE("R13C",'Mapa final'!#REF!),"")</f>
        <v>#REF!</v>
      </c>
      <c r="T195" s="120" t="e">
        <f>IF(AND('Mapa final'!#REF!="Muy Baja",'Mapa final'!#REF!="Mayor"),CONCATENATE("R14C",'Mapa final'!#REF!),"")</f>
        <v>#REF!</v>
      </c>
      <c r="U195" s="121" t="e">
        <f>IF(AND('Mapa final'!#REF!="Muy Baja",'Mapa final'!#REF!="Mayor"),CONCATENATE("R14C",'Mapa final'!#REF!),"")</f>
        <v>#REF!</v>
      </c>
      <c r="V195" s="87" t="e">
        <f>IF(AND('Mapa final'!#REF!="Muy Baja",'Mapa final'!#REF!="Catastrófico"),CONCATENATE("R13C",'Mapa final'!#REF!),"")</f>
        <v>#REF!</v>
      </c>
      <c r="W195" s="113" t="e">
        <f>IF(AND('Mapa final'!#REF!="Muy Baja",'Mapa final'!#REF!="Catastrófico"),CONCATENATE("R14C",'Mapa final'!#REF!),"")</f>
        <v>#REF!</v>
      </c>
      <c r="X195" s="88" t="e">
        <f>IF(AND('Mapa final'!#REF!="Muy Baja",'Mapa final'!#REF!="Catastrófico"),CONCATENATE("R14C",'Mapa final'!#REF!),"")</f>
        <v>#REF!</v>
      </c>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row>
    <row r="196" spans="1:65" ht="15.75" x14ac:dyDescent="0.25">
      <c r="A196" s="36"/>
      <c r="B196" s="203"/>
      <c r="C196" s="204"/>
      <c r="D196" s="205"/>
      <c r="E196" s="171"/>
      <c r="F196" s="167"/>
      <c r="G196" s="167"/>
      <c r="H196" s="167"/>
      <c r="I196" s="210"/>
      <c r="J196" s="100" t="e">
        <f>IF(AND('Mapa final'!#REF!="Muy Baja",'Mapa final'!#REF!="Leve"),CONCATENATE("R14C",'Mapa final'!#REF!),"")</f>
        <v>#REF!</v>
      </c>
      <c r="K196" s="115" t="e">
        <f>IF(AND('Mapa final'!#REF!="Muy Baja",'Mapa final'!#REF!="Leve"),CONCATENATE("R14C",'Mapa final'!#REF!),"")</f>
        <v>#REF!</v>
      </c>
      <c r="L196" s="101" t="e">
        <f>IF(AND('Mapa final'!#REF!="Muy Baja",'Mapa final'!#REF!="Leve"),CONCATENATE("R14C",'Mapa final'!#REF!),"")</f>
        <v>#REF!</v>
      </c>
      <c r="M196" s="100" t="e">
        <f>IF(AND('Mapa final'!#REF!="Muy Baja",'Mapa final'!#REF!="Menor"),CONCATENATE("R14C",'Mapa final'!#REF!),"")</f>
        <v>#REF!</v>
      </c>
      <c r="N196" s="115" t="e">
        <f>IF(AND('Mapa final'!#REF!="Muy Baja",'Mapa final'!#REF!="Menor"),CONCATENATE("R14C",'Mapa final'!#REF!),"")</f>
        <v>#REF!</v>
      </c>
      <c r="O196" s="101" t="e">
        <f>IF(AND('Mapa final'!#REF!="Muy Baja",'Mapa final'!#REF!="Menor"),CONCATENATE("R14C",'Mapa final'!#REF!),"")</f>
        <v>#REF!</v>
      </c>
      <c r="P196" s="92" t="e">
        <f>IF(AND('Mapa final'!#REF!="Muy Baja",'Mapa final'!#REF!="Moderado"),CONCATENATE("R14C",'Mapa final'!#REF!),"")</f>
        <v>#REF!</v>
      </c>
      <c r="Q196" s="114" t="e">
        <f>IF(AND('Mapa final'!#REF!="Muy Baja",'Mapa final'!#REF!="Moderado"),CONCATENATE("R14C",'Mapa final'!#REF!),"")</f>
        <v>#REF!</v>
      </c>
      <c r="R196" s="93" t="e">
        <f>IF(AND('Mapa final'!#REF!="Muy Baja",'Mapa final'!#REF!="Moderado"),CONCATENATE("R14C",'Mapa final'!#REF!),"")</f>
        <v>#REF!</v>
      </c>
      <c r="S196" s="119" t="e">
        <f>IF(AND('Mapa final'!#REF!="Muy Baja",'Mapa final'!#REF!="Mayor"),CONCATENATE("R14C",'Mapa final'!#REF!),"")</f>
        <v>#REF!</v>
      </c>
      <c r="T196" s="120" t="e">
        <f>IF(AND('Mapa final'!#REF!="Muy Baja",'Mapa final'!#REF!="Mayor"),CONCATENATE("R14C",'Mapa final'!#REF!),"")</f>
        <v>#REF!</v>
      </c>
      <c r="U196" s="121" t="e">
        <f>IF(AND('Mapa final'!#REF!="Muy Baja",'Mapa final'!#REF!="Mayor"),CONCATENATE("R14C",'Mapa final'!#REF!),"")</f>
        <v>#REF!</v>
      </c>
      <c r="V196" s="87" t="e">
        <f>IF(AND('Mapa final'!#REF!="Muy Baja",'Mapa final'!#REF!="Catastrófico"),CONCATENATE("R14C",'Mapa final'!#REF!),"")</f>
        <v>#REF!</v>
      </c>
      <c r="W196" s="113" t="e">
        <f>IF(AND('Mapa final'!#REF!="Muy Baja",'Mapa final'!#REF!="Catastrófico"),CONCATENATE("R14C",'Mapa final'!#REF!),"")</f>
        <v>#REF!</v>
      </c>
      <c r="X196" s="88" t="e">
        <f>IF(AND('Mapa final'!#REF!="Muy Baja",'Mapa final'!#REF!="Catastrófico"),CONCATENATE("R14C",'Mapa final'!#REF!),"")</f>
        <v>#REF!</v>
      </c>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row>
    <row r="197" spans="1:65" ht="15.75" x14ac:dyDescent="0.25">
      <c r="A197" s="36"/>
      <c r="B197" s="203"/>
      <c r="C197" s="204"/>
      <c r="D197" s="205"/>
      <c r="E197" s="171"/>
      <c r="F197" s="167"/>
      <c r="G197" s="167"/>
      <c r="H197" s="167"/>
      <c r="I197" s="210"/>
      <c r="J197" s="100" t="e">
        <f>IF(AND('Mapa final'!#REF!="Muy Baja",'Mapa final'!#REF!="Leve"),CONCATENATE("R15C",'Mapa final'!#REF!),"")</f>
        <v>#REF!</v>
      </c>
      <c r="K197" s="115" t="e">
        <f>IF(AND('Mapa final'!#REF!="Muy Baja",'Mapa final'!#REF!="Leve"),CONCATENATE("R15C",'Mapa final'!#REF!),"")</f>
        <v>#REF!</v>
      </c>
      <c r="L197" s="101" t="e">
        <f>IF(AND('Mapa final'!#REF!="Muy Baja",'Mapa final'!#REF!="Leve"),CONCATENATE("R15C",'Mapa final'!#REF!),"")</f>
        <v>#REF!</v>
      </c>
      <c r="M197" s="100" t="e">
        <f>IF(AND('Mapa final'!#REF!="Muy Baja",'Mapa final'!#REF!="Menor"),CONCATENATE("R15C",'Mapa final'!#REF!),"")</f>
        <v>#REF!</v>
      </c>
      <c r="N197" s="115" t="e">
        <f>IF(AND('Mapa final'!#REF!="Muy Baja",'Mapa final'!#REF!="Menor"),CONCATENATE("R15C",'Mapa final'!#REF!),"")</f>
        <v>#REF!</v>
      </c>
      <c r="O197" s="101" t="e">
        <f>IF(AND('Mapa final'!#REF!="Muy Baja",'Mapa final'!#REF!="Menor"),CONCATENATE("R15C",'Mapa final'!#REF!),"")</f>
        <v>#REF!</v>
      </c>
      <c r="P197" s="92" t="e">
        <f>IF(AND('Mapa final'!#REF!="Muy Baja",'Mapa final'!#REF!="Moderado"),CONCATENATE("R15C",'Mapa final'!#REF!),"")</f>
        <v>#REF!</v>
      </c>
      <c r="Q197" s="114" t="e">
        <f>IF(AND('Mapa final'!#REF!="Muy Baja",'Mapa final'!#REF!="Moderado"),CONCATENATE("R15C",'Mapa final'!#REF!),"")</f>
        <v>#REF!</v>
      </c>
      <c r="R197" s="93" t="e">
        <f>IF(AND('Mapa final'!#REF!="Muy Baja",'Mapa final'!#REF!="Moderado"),CONCATENATE("R15C",'Mapa final'!#REF!),"")</f>
        <v>#REF!</v>
      </c>
      <c r="S197" s="119" t="e">
        <f>IF(AND('Mapa final'!#REF!="Muy Baja",'Mapa final'!#REF!="Mayor"),CONCATENATE("R15C",'Mapa final'!#REF!),"")</f>
        <v>#REF!</v>
      </c>
      <c r="T197" s="120" t="e">
        <f>IF(AND('Mapa final'!#REF!="Muy Baja",'Mapa final'!#REF!="Mayor"),CONCATENATE("R15C",'Mapa final'!#REF!),"")</f>
        <v>#REF!</v>
      </c>
      <c r="U197" s="121" t="e">
        <f>IF(AND('Mapa final'!#REF!="Muy Baja",'Mapa final'!#REF!="Mayor"),CONCATENATE("R15C",'Mapa final'!#REF!),"")</f>
        <v>#REF!</v>
      </c>
      <c r="V197" s="87" t="e">
        <f>IF(AND('Mapa final'!#REF!="Muy Baja",'Mapa final'!#REF!="Catastrófico"),CONCATENATE("R15C",'Mapa final'!#REF!),"")</f>
        <v>#REF!</v>
      </c>
      <c r="W197" s="113" t="e">
        <f>IF(AND('Mapa final'!#REF!="Muy Baja",'Mapa final'!#REF!="Catastrófico"),CONCATENATE("R15C",'Mapa final'!#REF!),"")</f>
        <v>#REF!</v>
      </c>
      <c r="X197" s="88" t="e">
        <f>IF(AND('Mapa final'!#REF!="Muy Baja",'Mapa final'!#REF!="Catastrófico"),CONCATENATE("R15C",'Mapa final'!#REF!),"")</f>
        <v>#REF!</v>
      </c>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row>
    <row r="198" spans="1:65" ht="15.75" x14ac:dyDescent="0.25">
      <c r="A198" s="36"/>
      <c r="B198" s="203"/>
      <c r="C198" s="204"/>
      <c r="D198" s="205"/>
      <c r="E198" s="171"/>
      <c r="F198" s="167"/>
      <c r="G198" s="167"/>
      <c r="H198" s="167"/>
      <c r="I198" s="210"/>
      <c r="J198" s="100" t="e">
        <f>IF(AND('Mapa final'!#REF!="Muy Baja",'Mapa final'!#REF!="Leve"),CONCATENATE("R16C",'Mapa final'!#REF!),"")</f>
        <v>#REF!</v>
      </c>
      <c r="K198" s="115" t="e">
        <f>IF(AND('Mapa final'!#REF!="Muy Baja",'Mapa final'!#REF!="Leve"),CONCATENATE("R16C",'Mapa final'!#REF!),"")</f>
        <v>#REF!</v>
      </c>
      <c r="L198" s="101" t="e">
        <f>IF(AND('Mapa final'!#REF!="Muy Baja",'Mapa final'!#REF!="Leve"),CONCATENATE("R16C",'Mapa final'!#REF!),"")</f>
        <v>#REF!</v>
      </c>
      <c r="M198" s="100" t="e">
        <f>IF(AND('Mapa final'!#REF!="Muy Baja",'Mapa final'!#REF!="Menor"),CONCATENATE("R16C",'Mapa final'!#REF!),"")</f>
        <v>#REF!</v>
      </c>
      <c r="N198" s="115" t="e">
        <f>IF(AND('Mapa final'!#REF!="Muy Baja",'Mapa final'!#REF!="Menor"),CONCATENATE("R16C",'Mapa final'!#REF!),"")</f>
        <v>#REF!</v>
      </c>
      <c r="O198" s="101" t="e">
        <f>IF(AND('Mapa final'!#REF!="Muy Baja",'Mapa final'!#REF!="Menor"),CONCATENATE("R16C",'Mapa final'!#REF!),"")</f>
        <v>#REF!</v>
      </c>
      <c r="P198" s="92" t="e">
        <f>IF(AND('Mapa final'!#REF!="Muy Baja",'Mapa final'!#REF!="Moderado"),CONCATENATE("R16C",'Mapa final'!#REF!),"")</f>
        <v>#REF!</v>
      </c>
      <c r="Q198" s="114" t="e">
        <f>IF(AND('Mapa final'!#REF!="Muy Baja",'Mapa final'!#REF!="Moderado"),CONCATENATE("R16C",'Mapa final'!#REF!),"")</f>
        <v>#REF!</v>
      </c>
      <c r="R198" s="93" t="e">
        <f>IF(AND('Mapa final'!#REF!="Muy Baja",'Mapa final'!#REF!="Moderado"),CONCATENATE("R16C",'Mapa final'!#REF!),"")</f>
        <v>#REF!</v>
      </c>
      <c r="S198" s="119" t="e">
        <f>IF(AND('Mapa final'!#REF!="Muy Baja",'Mapa final'!#REF!="Mayor"),CONCATENATE("R16C",'Mapa final'!#REF!),"")</f>
        <v>#REF!</v>
      </c>
      <c r="T198" s="120" t="e">
        <f>IF(AND('Mapa final'!#REF!="Muy Baja",'Mapa final'!#REF!="Mayor"),CONCATENATE("R16C",'Mapa final'!#REF!),"")</f>
        <v>#REF!</v>
      </c>
      <c r="U198" s="121" t="e">
        <f>IF(AND('Mapa final'!#REF!="Muy Baja",'Mapa final'!#REF!="Mayor"),CONCATENATE("R16C",'Mapa final'!#REF!),"")</f>
        <v>#REF!</v>
      </c>
      <c r="V198" s="87" t="e">
        <f>IF(AND('Mapa final'!#REF!="Muy Baja",'Mapa final'!#REF!="Catastrófico"),CONCATENATE("R16C",'Mapa final'!#REF!),"")</f>
        <v>#REF!</v>
      </c>
      <c r="W198" s="113" t="e">
        <f>IF(AND('Mapa final'!#REF!="Muy Baja",'Mapa final'!#REF!="Catastrófico"),CONCATENATE("R16C",'Mapa final'!#REF!),"")</f>
        <v>#REF!</v>
      </c>
      <c r="X198" s="88" t="e">
        <f>IF(AND('Mapa final'!#REF!="Muy Baja",'Mapa final'!#REF!="Catastrófico"),CONCATENATE("R16C",'Mapa final'!#REF!),"")</f>
        <v>#REF!</v>
      </c>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row>
    <row r="199" spans="1:65" ht="15.75" x14ac:dyDescent="0.25">
      <c r="A199" s="36"/>
      <c r="B199" s="203"/>
      <c r="C199" s="204"/>
      <c r="D199" s="205"/>
      <c r="E199" s="171"/>
      <c r="F199" s="167"/>
      <c r="G199" s="167"/>
      <c r="H199" s="167"/>
      <c r="I199" s="210"/>
      <c r="J199" s="100" t="e">
        <f>IF(AND('Mapa final'!#REF!="Muy Baja",'Mapa final'!#REF!="Leve"),CONCATENATE("R17C",'Mapa final'!#REF!),"")</f>
        <v>#REF!</v>
      </c>
      <c r="K199" s="115" t="e">
        <f>IF(AND('Mapa final'!#REF!="Muy Baja",'Mapa final'!#REF!="Leve"),CONCATENATE("R17C",'Mapa final'!#REF!),"")</f>
        <v>#REF!</v>
      </c>
      <c r="L199" s="101" t="e">
        <f>IF(AND('Mapa final'!#REF!="Muy Baja",'Mapa final'!#REF!="Leve"),CONCATENATE("R17C",'Mapa final'!#REF!),"")</f>
        <v>#REF!</v>
      </c>
      <c r="M199" s="100" t="e">
        <f>IF(AND('Mapa final'!#REF!="Muy Baja",'Mapa final'!#REF!="Menor"),CONCATENATE("R17C",'Mapa final'!#REF!),"")</f>
        <v>#REF!</v>
      </c>
      <c r="N199" s="115" t="e">
        <f>IF(AND('Mapa final'!#REF!="Muy Baja",'Mapa final'!#REF!="Menor"),CONCATENATE("R17C",'Mapa final'!#REF!),"")</f>
        <v>#REF!</v>
      </c>
      <c r="O199" s="101" t="e">
        <f>IF(AND('Mapa final'!#REF!="Muy Baja",'Mapa final'!#REF!="Menor"),CONCATENATE("R17C",'Mapa final'!#REF!),"")</f>
        <v>#REF!</v>
      </c>
      <c r="P199" s="92" t="e">
        <f>IF(AND('Mapa final'!#REF!="Muy Baja",'Mapa final'!#REF!="Moderado"),CONCATENATE("R17C",'Mapa final'!#REF!),"")</f>
        <v>#REF!</v>
      </c>
      <c r="Q199" s="114" t="e">
        <f>IF(AND('Mapa final'!#REF!="Muy Baja",'Mapa final'!#REF!="Moderado"),CONCATENATE("R17C",'Mapa final'!#REF!),"")</f>
        <v>#REF!</v>
      </c>
      <c r="R199" s="93" t="e">
        <f>IF(AND('Mapa final'!#REF!="Muy Baja",'Mapa final'!#REF!="Moderado"),CONCATENATE("R17C",'Mapa final'!#REF!),"")</f>
        <v>#REF!</v>
      </c>
      <c r="S199" s="119" t="e">
        <f>IF(AND('Mapa final'!#REF!="Muy Baja",'Mapa final'!#REF!="Mayor"),CONCATENATE("R17C",'Mapa final'!#REF!),"")</f>
        <v>#REF!</v>
      </c>
      <c r="T199" s="120" t="e">
        <f>IF(AND('Mapa final'!#REF!="Muy Baja",'Mapa final'!#REF!="Mayor"),CONCATENATE("R17C",'Mapa final'!#REF!),"")</f>
        <v>#REF!</v>
      </c>
      <c r="U199" s="121" t="e">
        <f>IF(AND('Mapa final'!#REF!="Muy Baja",'Mapa final'!#REF!="Mayor"),CONCATENATE("R17C",'Mapa final'!#REF!),"")</f>
        <v>#REF!</v>
      </c>
      <c r="V199" s="87" t="e">
        <f>IF(AND('Mapa final'!#REF!="Muy Baja",'Mapa final'!#REF!="Catastrófico"),CONCATENATE("R17C",'Mapa final'!#REF!),"")</f>
        <v>#REF!</v>
      </c>
      <c r="W199" s="113" t="e">
        <f>IF(AND('Mapa final'!#REF!="Muy Baja",'Mapa final'!#REF!="Catastrófico"),CONCATENATE("R17C",'Mapa final'!#REF!),"")</f>
        <v>#REF!</v>
      </c>
      <c r="X199" s="88" t="e">
        <f>IF(AND('Mapa final'!#REF!="Muy Baja",'Mapa final'!#REF!="Catastrófico"),CONCATENATE("R17C",'Mapa final'!#REF!),"")</f>
        <v>#REF!</v>
      </c>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row>
    <row r="200" spans="1:65" ht="15.75" x14ac:dyDescent="0.25">
      <c r="A200" s="36"/>
      <c r="B200" s="203"/>
      <c r="C200" s="204"/>
      <c r="D200" s="205"/>
      <c r="E200" s="171"/>
      <c r="F200" s="167"/>
      <c r="G200" s="167"/>
      <c r="H200" s="167"/>
      <c r="I200" s="210"/>
      <c r="J200" s="100" t="e">
        <f>IF(AND('Mapa final'!#REF!="Muy Baja",'Mapa final'!#REF!="Leve"),CONCATENATE("R18C",'Mapa final'!#REF!),"")</f>
        <v>#REF!</v>
      </c>
      <c r="K200" s="115" t="e">
        <f>IF(AND('Mapa final'!#REF!="Muy Baja",'Mapa final'!#REF!="Leve"),CONCATENATE("R18C",'Mapa final'!#REF!),"")</f>
        <v>#REF!</v>
      </c>
      <c r="L200" s="101" t="e">
        <f>IF(AND('Mapa final'!#REF!="Muy Baja",'Mapa final'!#REF!="Leve"),CONCATENATE("R18C",'Mapa final'!#REF!),"")</f>
        <v>#REF!</v>
      </c>
      <c r="M200" s="100" t="e">
        <f>IF(AND('Mapa final'!#REF!="Muy Baja",'Mapa final'!#REF!="Menor"),CONCATENATE("R18C",'Mapa final'!#REF!),"")</f>
        <v>#REF!</v>
      </c>
      <c r="N200" s="115" t="e">
        <f>IF(AND('Mapa final'!#REF!="Muy Baja",'Mapa final'!#REF!="Menor"),CONCATENATE("R18C",'Mapa final'!#REF!),"")</f>
        <v>#REF!</v>
      </c>
      <c r="O200" s="101" t="e">
        <f>IF(AND('Mapa final'!#REF!="Muy Baja",'Mapa final'!#REF!="Menor"),CONCATENATE("R18C",'Mapa final'!#REF!),"")</f>
        <v>#REF!</v>
      </c>
      <c r="P200" s="92" t="e">
        <f>IF(AND('Mapa final'!#REF!="Muy Baja",'Mapa final'!#REF!="Moderado"),CONCATENATE("R18C",'Mapa final'!#REF!),"")</f>
        <v>#REF!</v>
      </c>
      <c r="Q200" s="114" t="e">
        <f>IF(AND('Mapa final'!#REF!="Muy Baja",'Mapa final'!#REF!="Moderado"),CONCATENATE("R18C",'Mapa final'!#REF!),"")</f>
        <v>#REF!</v>
      </c>
      <c r="R200" s="93" t="e">
        <f>IF(AND('Mapa final'!#REF!="Muy Baja",'Mapa final'!#REF!="Moderado"),CONCATENATE("R18C",'Mapa final'!#REF!),"")</f>
        <v>#REF!</v>
      </c>
      <c r="S200" s="119" t="e">
        <f>IF(AND('Mapa final'!#REF!="Muy Baja",'Mapa final'!#REF!="Mayor"),CONCATENATE("R18C",'Mapa final'!#REF!),"")</f>
        <v>#REF!</v>
      </c>
      <c r="T200" s="120" t="e">
        <f>IF(AND('Mapa final'!#REF!="Muy Baja",'Mapa final'!#REF!="Mayor"),CONCATENATE("R18C",'Mapa final'!#REF!),"")</f>
        <v>#REF!</v>
      </c>
      <c r="U200" s="121" t="e">
        <f>IF(AND('Mapa final'!#REF!="Muy Baja",'Mapa final'!#REF!="Mayor"),CONCATENATE("R18C",'Mapa final'!#REF!),"")</f>
        <v>#REF!</v>
      </c>
      <c r="V200" s="87" t="e">
        <f>IF(AND('Mapa final'!#REF!="Muy Baja",'Mapa final'!#REF!="Catastrófico"),CONCATENATE("R18C",'Mapa final'!#REF!),"")</f>
        <v>#REF!</v>
      </c>
      <c r="W200" s="113" t="e">
        <f>IF(AND('Mapa final'!#REF!="Muy Baja",'Mapa final'!#REF!="Catastrófico"),CONCATENATE("R18C",'Mapa final'!#REF!),"")</f>
        <v>#REF!</v>
      </c>
      <c r="X200" s="88" t="e">
        <f>IF(AND('Mapa final'!#REF!="Muy Baja",'Mapa final'!#REF!="Catastrófico"),CONCATENATE("R18C",'Mapa final'!#REF!),"")</f>
        <v>#REF!</v>
      </c>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row>
    <row r="201" spans="1:65" ht="15.75" x14ac:dyDescent="0.25">
      <c r="A201" s="36"/>
      <c r="B201" s="203"/>
      <c r="C201" s="204"/>
      <c r="D201" s="205"/>
      <c r="E201" s="171"/>
      <c r="F201" s="167"/>
      <c r="G201" s="167"/>
      <c r="H201" s="167"/>
      <c r="I201" s="210"/>
      <c r="J201" s="100" t="e">
        <f>IF(AND('Mapa final'!#REF!="Muy Baja",'Mapa final'!#REF!="Leve"),CONCATENATE("R19C",'Mapa final'!#REF!),"")</f>
        <v>#REF!</v>
      </c>
      <c r="K201" s="115" t="e">
        <f>IF(AND('Mapa final'!#REF!="Muy Baja",'Mapa final'!#REF!="Leve"),CONCATENATE("R19C",'Mapa final'!#REF!),"")</f>
        <v>#REF!</v>
      </c>
      <c r="L201" s="101" t="e">
        <f>IF(AND('Mapa final'!#REF!="Muy Baja",'Mapa final'!#REF!="Leve"),CONCATENATE("R19C",'Mapa final'!#REF!),"")</f>
        <v>#REF!</v>
      </c>
      <c r="M201" s="100" t="e">
        <f>IF(AND('Mapa final'!#REF!="Muy Baja",'Mapa final'!#REF!="Menor"),CONCATENATE("R19C",'Mapa final'!#REF!),"")</f>
        <v>#REF!</v>
      </c>
      <c r="N201" s="115" t="e">
        <f>IF(AND('Mapa final'!#REF!="Muy Baja",'Mapa final'!#REF!="Menor"),CONCATENATE("R19C",'Mapa final'!#REF!),"")</f>
        <v>#REF!</v>
      </c>
      <c r="O201" s="101" t="e">
        <f>IF(AND('Mapa final'!#REF!="Muy Baja",'Mapa final'!#REF!="Menor"),CONCATENATE("R19C",'Mapa final'!#REF!),"")</f>
        <v>#REF!</v>
      </c>
      <c r="P201" s="92" t="e">
        <f>IF(AND('Mapa final'!#REF!="Muy Baja",'Mapa final'!#REF!="Moderado"),CONCATENATE("R19C",'Mapa final'!#REF!),"")</f>
        <v>#REF!</v>
      </c>
      <c r="Q201" s="114" t="e">
        <f>IF(AND('Mapa final'!#REF!="Muy Baja",'Mapa final'!#REF!="Moderado"),CONCATENATE("R19C",'Mapa final'!#REF!),"")</f>
        <v>#REF!</v>
      </c>
      <c r="R201" s="93" t="e">
        <f>IF(AND('Mapa final'!#REF!="Muy Baja",'Mapa final'!#REF!="Moderado"),CONCATENATE("R19C",'Mapa final'!#REF!),"")</f>
        <v>#REF!</v>
      </c>
      <c r="S201" s="119" t="e">
        <f>IF(AND('Mapa final'!#REF!="Muy Baja",'Mapa final'!#REF!="Mayor"),CONCATENATE("R19C",'Mapa final'!#REF!),"")</f>
        <v>#REF!</v>
      </c>
      <c r="T201" s="120" t="e">
        <f>IF(AND('Mapa final'!#REF!="Muy Baja",'Mapa final'!#REF!="Mayor"),CONCATENATE("R19C",'Mapa final'!#REF!),"")</f>
        <v>#REF!</v>
      </c>
      <c r="U201" s="121" t="e">
        <f>IF(AND('Mapa final'!#REF!="Muy Baja",'Mapa final'!#REF!="Mayor"),CONCATENATE("R19C",'Mapa final'!#REF!),"")</f>
        <v>#REF!</v>
      </c>
      <c r="V201" s="87" t="e">
        <f>IF(AND('Mapa final'!#REF!="Muy Baja",'Mapa final'!#REF!="Catastrófico"),CONCATENATE("R19C",'Mapa final'!#REF!),"")</f>
        <v>#REF!</v>
      </c>
      <c r="W201" s="113" t="e">
        <f>IF(AND('Mapa final'!#REF!="Muy Baja",'Mapa final'!#REF!="Catastrófico"),CONCATENATE("R19C",'Mapa final'!#REF!),"")</f>
        <v>#REF!</v>
      </c>
      <c r="X201" s="88" t="e">
        <f>IF(AND('Mapa final'!#REF!="Muy Baja",'Mapa final'!#REF!="Catastrófico"),CONCATENATE("R19C",'Mapa final'!#REF!),"")</f>
        <v>#REF!</v>
      </c>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row>
    <row r="202" spans="1:65" ht="15.75" x14ac:dyDescent="0.25">
      <c r="A202" s="36"/>
      <c r="B202" s="203"/>
      <c r="C202" s="204"/>
      <c r="D202" s="205"/>
      <c r="E202" s="171"/>
      <c r="F202" s="167"/>
      <c r="G202" s="167"/>
      <c r="H202" s="167"/>
      <c r="I202" s="210"/>
      <c r="J202" s="100" t="e">
        <f>IF(AND('Mapa final'!#REF!="Muy Baja",'Mapa final'!#REF!="Leve"),CONCATENATE("R20",'Mapa final'!#REF!),"")</f>
        <v>#REF!</v>
      </c>
      <c r="K202" s="115" t="e">
        <f>IF(AND('Mapa final'!#REF!="Muy Baja",'Mapa final'!#REF!="Leve"),CONCATENATE("R20C",'Mapa final'!#REF!),"")</f>
        <v>#REF!</v>
      </c>
      <c r="L202" s="101" t="e">
        <f>IF(AND('Mapa final'!#REF!="Muy Baja",'Mapa final'!#REF!="Leve"),CONCATENATE("R20C",'Mapa final'!#REF!),"")</f>
        <v>#REF!</v>
      </c>
      <c r="M202" s="100" t="e">
        <f>IF(AND('Mapa final'!#REF!="Muy Baja",'Mapa final'!#REF!="Menor"),CONCATENATE("R20",'Mapa final'!#REF!),"")</f>
        <v>#REF!</v>
      </c>
      <c r="N202" s="115" t="e">
        <f>IF(AND('Mapa final'!#REF!="Muy Baja",'Mapa final'!#REF!="Menor"),CONCATENATE("R20C",'Mapa final'!#REF!),"")</f>
        <v>#REF!</v>
      </c>
      <c r="O202" s="101" t="e">
        <f>IF(AND('Mapa final'!#REF!="Muy Baja",'Mapa final'!#REF!="Menor"),CONCATENATE("R20C",'Mapa final'!#REF!),"")</f>
        <v>#REF!</v>
      </c>
      <c r="P202" s="92" t="e">
        <f>IF(AND('Mapa final'!#REF!="Muy Baja",'Mapa final'!#REF!="Moderado"),CONCATENATE("R20",'Mapa final'!#REF!),"")</f>
        <v>#REF!</v>
      </c>
      <c r="Q202" s="114" t="e">
        <f>IF(AND('Mapa final'!#REF!="Muy Baja",'Mapa final'!#REF!="Moderado"),CONCATENATE("R20C",'Mapa final'!#REF!),"")</f>
        <v>#REF!</v>
      </c>
      <c r="R202" s="93" t="e">
        <f>IF(AND('Mapa final'!#REF!="Muy Baja",'Mapa final'!#REF!="Moderado"),CONCATENATE("R20C",'Mapa final'!#REF!),"")</f>
        <v>#REF!</v>
      </c>
      <c r="S202" s="119" t="e">
        <f>IF(AND('Mapa final'!#REF!="Muy Baja",'Mapa final'!#REF!="Mayor"),CONCATENATE("R20",'Mapa final'!#REF!),"")</f>
        <v>#REF!</v>
      </c>
      <c r="T202" s="120" t="e">
        <f>IF(AND('Mapa final'!#REF!="Muy Baja",'Mapa final'!#REF!="Mayor"),CONCATENATE("R20C",'Mapa final'!#REF!),"")</f>
        <v>#REF!</v>
      </c>
      <c r="U202" s="121" t="e">
        <f>IF(AND('Mapa final'!#REF!="Muy Baja",'Mapa final'!#REF!="Mayor"),CONCATENATE("R20C",'Mapa final'!#REF!),"")</f>
        <v>#REF!</v>
      </c>
      <c r="V202" s="87" t="e">
        <f>IF(AND('Mapa final'!#REF!="Muy Baja",'Mapa final'!#REF!="Catastrófico"),CONCATENATE("R20",'Mapa final'!#REF!),"")</f>
        <v>#REF!</v>
      </c>
      <c r="W202" s="113" t="e">
        <f>IF(AND('Mapa final'!#REF!="Muy Baja",'Mapa final'!#REF!="Catastrófico"),CONCATENATE("R20C",'Mapa final'!#REF!),"")</f>
        <v>#REF!</v>
      </c>
      <c r="X202" s="88" t="e">
        <f>IF(AND('Mapa final'!#REF!="Muy Baja",'Mapa final'!#REF!="Catastrófico"),CONCATENATE("R20C",'Mapa final'!#REF!),"")</f>
        <v>#REF!</v>
      </c>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row>
    <row r="203" spans="1:65" ht="15.75" x14ac:dyDescent="0.25">
      <c r="A203" s="36"/>
      <c r="B203" s="203"/>
      <c r="C203" s="204"/>
      <c r="D203" s="205"/>
      <c r="E203" s="171"/>
      <c r="F203" s="167"/>
      <c r="G203" s="167"/>
      <c r="H203" s="167"/>
      <c r="I203" s="210"/>
      <c r="J203" s="100" t="e">
        <f>IF(AND('Mapa final'!#REF!="Muy Baja",'Mapa final'!#REF!="Leve"),CONCATENATE("R21C",'Mapa final'!#REF!),"")</f>
        <v>#REF!</v>
      </c>
      <c r="K203" s="115" t="e">
        <f>IF(AND('Mapa final'!#REF!="Muy Baja",'Mapa final'!#REF!="Leve"),CONCATENATE("R21C",'Mapa final'!#REF!),"")</f>
        <v>#REF!</v>
      </c>
      <c r="L203" s="101" t="e">
        <f>IF(AND('Mapa final'!#REF!="Muy Baja",'Mapa final'!#REF!="Leve"),CONCATENATE("R21C",'Mapa final'!#REF!),"")</f>
        <v>#REF!</v>
      </c>
      <c r="M203" s="100" t="e">
        <f>IF(AND('Mapa final'!#REF!="Muy Baja",'Mapa final'!#REF!="Menor"),CONCATENATE("R21C",'Mapa final'!#REF!),"")</f>
        <v>#REF!</v>
      </c>
      <c r="N203" s="115" t="e">
        <f>IF(AND('Mapa final'!#REF!="Muy Baja",'Mapa final'!#REF!="Menor"),CONCATENATE("R21C",'Mapa final'!#REF!),"")</f>
        <v>#REF!</v>
      </c>
      <c r="O203" s="101" t="e">
        <f>IF(AND('Mapa final'!#REF!="Muy Baja",'Mapa final'!#REF!="Menor"),CONCATENATE("R21C",'Mapa final'!#REF!),"")</f>
        <v>#REF!</v>
      </c>
      <c r="P203" s="92" t="e">
        <f>IF(AND('Mapa final'!#REF!="Muy Baja",'Mapa final'!#REF!="Moderado"),CONCATENATE("R21C",'Mapa final'!#REF!),"")</f>
        <v>#REF!</v>
      </c>
      <c r="Q203" s="114" t="e">
        <f>IF(AND('Mapa final'!#REF!="Muy Baja",'Mapa final'!#REF!="Moderado"),CONCATENATE("R21C",'Mapa final'!#REF!),"")</f>
        <v>#REF!</v>
      </c>
      <c r="R203" s="93" t="e">
        <f>IF(AND('Mapa final'!#REF!="Muy Baja",'Mapa final'!#REF!="Moderado"),CONCATENATE("R21C",'Mapa final'!#REF!),"")</f>
        <v>#REF!</v>
      </c>
      <c r="S203" s="119" t="e">
        <f>IF(AND('Mapa final'!#REF!="Muy Baja",'Mapa final'!#REF!="Mayor"),CONCATENATE("R21C",'Mapa final'!#REF!),"")</f>
        <v>#REF!</v>
      </c>
      <c r="T203" s="120" t="e">
        <f>IF(AND('Mapa final'!#REF!="Muy Baja",'Mapa final'!#REF!="Mayor"),CONCATENATE("R21C",'Mapa final'!#REF!),"")</f>
        <v>#REF!</v>
      </c>
      <c r="U203" s="121" t="e">
        <f>IF(AND('Mapa final'!#REF!="Muy Baja",'Mapa final'!#REF!="Mayor"),CONCATENATE("R21C",'Mapa final'!#REF!),"")</f>
        <v>#REF!</v>
      </c>
      <c r="V203" s="87" t="e">
        <f>IF(AND('Mapa final'!#REF!="Muy Baja",'Mapa final'!#REF!="Catastrófico"),CONCATENATE("R21C",'Mapa final'!#REF!),"")</f>
        <v>#REF!</v>
      </c>
      <c r="W203" s="113" t="e">
        <f>IF(AND('Mapa final'!#REF!="Muy Baja",'Mapa final'!#REF!="Catastrófico"),CONCATENATE("R21C",'Mapa final'!#REF!),"")</f>
        <v>#REF!</v>
      </c>
      <c r="X203" s="88" t="e">
        <f>IF(AND('Mapa final'!#REF!="Muy Baja",'Mapa final'!#REF!="Catastrófico"),CONCATENATE("R21C",'Mapa final'!#REF!),"")</f>
        <v>#REF!</v>
      </c>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row>
    <row r="204" spans="1:65" ht="15.75" x14ac:dyDescent="0.25">
      <c r="A204" s="36"/>
      <c r="B204" s="203"/>
      <c r="C204" s="204"/>
      <c r="D204" s="205"/>
      <c r="E204" s="171"/>
      <c r="F204" s="167"/>
      <c r="G204" s="167"/>
      <c r="H204" s="167"/>
      <c r="I204" s="210"/>
      <c r="J204" s="100" t="e">
        <f>IF(AND('Mapa final'!#REF!="Muy Baja",'Mapa final'!#REF!="Leve"),CONCATENATE("R22C",'Mapa final'!#REF!),"")</f>
        <v>#REF!</v>
      </c>
      <c r="K204" s="115" t="e">
        <f>IF(AND('Mapa final'!#REF!="Muy Baja",'Mapa final'!#REF!="Leve"),CONCATENATE("R22C",'Mapa final'!#REF!),"")</f>
        <v>#REF!</v>
      </c>
      <c r="L204" s="101" t="e">
        <f>IF(AND('Mapa final'!#REF!="Muy Baja",'Mapa final'!#REF!="Leve"),CONCATENATE("R2C",'Mapa final'!#REF!),"")</f>
        <v>#REF!</v>
      </c>
      <c r="M204" s="100" t="e">
        <f>IF(AND('Mapa final'!#REF!="Muy Baja",'Mapa final'!#REF!="Menor"),CONCATENATE("R22C",'Mapa final'!#REF!),"")</f>
        <v>#REF!</v>
      </c>
      <c r="N204" s="115" t="e">
        <f>IF(AND('Mapa final'!#REF!="Muy Baja",'Mapa final'!#REF!="Menor"),CONCATENATE("R22C",'Mapa final'!#REF!),"")</f>
        <v>#REF!</v>
      </c>
      <c r="O204" s="101" t="e">
        <f>IF(AND('Mapa final'!#REF!="Muy Baja",'Mapa final'!#REF!="Menor"),CONCATENATE("R2C",'Mapa final'!#REF!),"")</f>
        <v>#REF!</v>
      </c>
      <c r="P204" s="92" t="e">
        <f>IF(AND('Mapa final'!#REF!="Muy Baja",'Mapa final'!#REF!="Moderado"),CONCATENATE("R22C",'Mapa final'!#REF!),"")</f>
        <v>#REF!</v>
      </c>
      <c r="Q204" s="114" t="e">
        <f>IF(AND('Mapa final'!#REF!="Muy Baja",'Mapa final'!#REF!="Moderado"),CONCATENATE("R22C",'Mapa final'!#REF!),"")</f>
        <v>#REF!</v>
      </c>
      <c r="R204" s="93" t="e">
        <f>IF(AND('Mapa final'!#REF!="Muy Baja",'Mapa final'!#REF!="Moderado"),CONCATENATE("R2C",'Mapa final'!#REF!),"")</f>
        <v>#REF!</v>
      </c>
      <c r="S204" s="119" t="e">
        <f>IF(AND('Mapa final'!#REF!="Muy Baja",'Mapa final'!#REF!="Mayor"),CONCATENATE("R22C",'Mapa final'!#REF!),"")</f>
        <v>#REF!</v>
      </c>
      <c r="T204" s="120" t="e">
        <f>IF(AND('Mapa final'!#REF!="Muy Baja",'Mapa final'!#REF!="Mayor"),CONCATENATE("R22C",'Mapa final'!#REF!),"")</f>
        <v>#REF!</v>
      </c>
      <c r="U204" s="121" t="e">
        <f>IF(AND('Mapa final'!#REF!="Muy Baja",'Mapa final'!#REF!="Mayor"),CONCATENATE("R2C",'Mapa final'!#REF!),"")</f>
        <v>#REF!</v>
      </c>
      <c r="V204" s="87" t="e">
        <f>IF(AND('Mapa final'!#REF!="Muy Baja",'Mapa final'!#REF!="Catastrófico"),CONCATENATE("R22C",'Mapa final'!#REF!),"")</f>
        <v>#REF!</v>
      </c>
      <c r="W204" s="113" t="e">
        <f>IF(AND('Mapa final'!#REF!="Muy Baja",'Mapa final'!#REF!="Catastrófico"),CONCATENATE("R22C",'Mapa final'!#REF!),"")</f>
        <v>#REF!</v>
      </c>
      <c r="X204" s="88" t="e">
        <f>IF(AND('Mapa final'!#REF!="Muy Baja",'Mapa final'!#REF!="Catastrófico"),CONCATENATE("R2C",'Mapa final'!#REF!),"")</f>
        <v>#REF!</v>
      </c>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row>
    <row r="205" spans="1:65" ht="15.75" x14ac:dyDescent="0.25">
      <c r="A205" s="36"/>
      <c r="B205" s="203"/>
      <c r="C205" s="204"/>
      <c r="D205" s="205"/>
      <c r="E205" s="171"/>
      <c r="F205" s="167"/>
      <c r="G205" s="167"/>
      <c r="H205" s="167"/>
      <c r="I205" s="210"/>
      <c r="J205" s="100" t="e">
        <f>IF(AND('Mapa final'!#REF!="Muy Baja",'Mapa final'!#REF!="Leve"),CONCATENATE("R23C",'Mapa final'!#REF!),"")</f>
        <v>#REF!</v>
      </c>
      <c r="K205" s="115" t="e">
        <f>IF(AND('Mapa final'!#REF!="Muy Baja",'Mapa final'!#REF!="Leve"),CONCATENATE("R23C",'Mapa final'!#REF!),"")</f>
        <v>#REF!</v>
      </c>
      <c r="L205" s="101" t="e">
        <f>IF(AND('Mapa final'!#REF!="Muy Baja",'Mapa final'!#REF!="Leve"),CONCATENATE("R23C",'Mapa final'!#REF!),"")</f>
        <v>#REF!</v>
      </c>
      <c r="M205" s="100" t="e">
        <f>IF(AND('Mapa final'!#REF!="Muy Baja",'Mapa final'!#REF!="Menor"),CONCATENATE("R23C",'Mapa final'!#REF!),"")</f>
        <v>#REF!</v>
      </c>
      <c r="N205" s="115" t="e">
        <f>IF(AND('Mapa final'!#REF!="Muy Baja",'Mapa final'!#REF!="Menor"),CONCATENATE("R23C",'Mapa final'!#REF!),"")</f>
        <v>#REF!</v>
      </c>
      <c r="O205" s="101" t="e">
        <f>IF(AND('Mapa final'!#REF!="Muy Baja",'Mapa final'!#REF!="Menor"),CONCATENATE("R23C",'Mapa final'!#REF!),"")</f>
        <v>#REF!</v>
      </c>
      <c r="P205" s="92" t="e">
        <f>IF(AND('Mapa final'!#REF!="Muy Baja",'Mapa final'!#REF!="Moderado"),CONCATENATE("R23C",'Mapa final'!#REF!),"")</f>
        <v>#REF!</v>
      </c>
      <c r="Q205" s="114" t="e">
        <f>IF(AND('Mapa final'!#REF!="Muy Baja",'Mapa final'!#REF!="Moderado"),CONCATENATE("R23C",'Mapa final'!#REF!),"")</f>
        <v>#REF!</v>
      </c>
      <c r="R205" s="93" t="e">
        <f>IF(AND('Mapa final'!#REF!="Muy Baja",'Mapa final'!#REF!="Moderado"),CONCATENATE("R23C",'Mapa final'!#REF!),"")</f>
        <v>#REF!</v>
      </c>
      <c r="S205" s="119" t="e">
        <f>IF(AND('Mapa final'!#REF!="Muy Baja",'Mapa final'!#REF!="Mayor"),CONCATENATE("R23C",'Mapa final'!#REF!),"")</f>
        <v>#REF!</v>
      </c>
      <c r="T205" s="120" t="e">
        <f>IF(AND('Mapa final'!#REF!="Muy Baja",'Mapa final'!#REF!="Mayor"),CONCATENATE("R23C",'Mapa final'!#REF!),"")</f>
        <v>#REF!</v>
      </c>
      <c r="U205" s="121" t="e">
        <f>IF(AND('Mapa final'!#REF!="Muy Baja",'Mapa final'!#REF!="Mayor"),CONCATENATE("R23C",'Mapa final'!#REF!),"")</f>
        <v>#REF!</v>
      </c>
      <c r="V205" s="87" t="e">
        <f>IF(AND('Mapa final'!#REF!="Muy Baja",'Mapa final'!#REF!="Catastrófico"),CONCATENATE("R23C",'Mapa final'!#REF!),"")</f>
        <v>#REF!</v>
      </c>
      <c r="W205" s="113" t="e">
        <f>IF(AND('Mapa final'!#REF!="Muy Baja",'Mapa final'!#REF!="Catastrófico"),CONCATENATE("R23C",'Mapa final'!#REF!),"")</f>
        <v>#REF!</v>
      </c>
      <c r="X205" s="88" t="e">
        <f>IF(AND('Mapa final'!#REF!="Muy Baja",'Mapa final'!#REF!="Catastrófico"),CONCATENATE("R23C",'Mapa final'!#REF!),"")</f>
        <v>#REF!</v>
      </c>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row>
    <row r="206" spans="1:65" ht="15.75" x14ac:dyDescent="0.25">
      <c r="A206" s="36"/>
      <c r="B206" s="203"/>
      <c r="C206" s="204"/>
      <c r="D206" s="205"/>
      <c r="E206" s="171"/>
      <c r="F206" s="167"/>
      <c r="G206" s="167"/>
      <c r="H206" s="167"/>
      <c r="I206" s="210"/>
      <c r="J206" s="100" t="e">
        <f>IF(AND('Mapa final'!#REF!="Muy Baja",'Mapa final'!#REF!="Leve"),CONCATENATE("R24C",'Mapa final'!#REF!),"")</f>
        <v>#REF!</v>
      </c>
      <c r="K206" s="115" t="e">
        <f>IF(AND('Mapa final'!#REF!="Muy Baja",'Mapa final'!#REF!="Leve"),CONCATENATE("R24C",'Mapa final'!#REF!),"")</f>
        <v>#REF!</v>
      </c>
      <c r="L206" s="101" t="e">
        <f>IF(AND('Mapa final'!#REF!="Muy Baja",'Mapa final'!#REF!="Leve"),CONCATENATE("R24C",'Mapa final'!#REF!),"")</f>
        <v>#REF!</v>
      </c>
      <c r="M206" s="100" t="e">
        <f>IF(AND('Mapa final'!#REF!="Muy Baja",'Mapa final'!#REF!="Menor"),CONCATENATE("R24C",'Mapa final'!#REF!),"")</f>
        <v>#REF!</v>
      </c>
      <c r="N206" s="115" t="e">
        <f>IF(AND('Mapa final'!#REF!="Muy Baja",'Mapa final'!#REF!="Menor"),CONCATENATE("R24C",'Mapa final'!#REF!),"")</f>
        <v>#REF!</v>
      </c>
      <c r="O206" s="101" t="e">
        <f>IF(AND('Mapa final'!#REF!="Muy Baja",'Mapa final'!#REF!="Menor"),CONCATENATE("R24C",'Mapa final'!#REF!),"")</f>
        <v>#REF!</v>
      </c>
      <c r="P206" s="92" t="e">
        <f>IF(AND('Mapa final'!#REF!="Muy Baja",'Mapa final'!#REF!="Moderado"),CONCATENATE("R24C",'Mapa final'!#REF!),"")</f>
        <v>#REF!</v>
      </c>
      <c r="Q206" s="114" t="e">
        <f>IF(AND('Mapa final'!#REF!="Muy Baja",'Mapa final'!#REF!="Moderado"),CONCATENATE("R24C",'Mapa final'!#REF!),"")</f>
        <v>#REF!</v>
      </c>
      <c r="R206" s="93" t="e">
        <f>IF(AND('Mapa final'!#REF!="Muy Baja",'Mapa final'!#REF!="Moderado"),CONCATENATE("R24C",'Mapa final'!#REF!),"")</f>
        <v>#REF!</v>
      </c>
      <c r="S206" s="119" t="e">
        <f>IF(AND('Mapa final'!#REF!="Muy Baja",'Mapa final'!#REF!="Mayor"),CONCATENATE("R24C",'Mapa final'!#REF!),"")</f>
        <v>#REF!</v>
      </c>
      <c r="T206" s="120" t="e">
        <f>IF(AND('Mapa final'!#REF!="Muy Baja",'Mapa final'!#REF!="Mayor"),CONCATENATE("R24C",'Mapa final'!#REF!),"")</f>
        <v>#REF!</v>
      </c>
      <c r="U206" s="121" t="e">
        <f>IF(AND('Mapa final'!#REF!="Muy Baja",'Mapa final'!#REF!="Mayor"),CONCATENATE("R24C",'Mapa final'!#REF!),"")</f>
        <v>#REF!</v>
      </c>
      <c r="V206" s="87" t="e">
        <f>IF(AND('Mapa final'!#REF!="Muy Baja",'Mapa final'!#REF!="Catastrófico"),CONCATENATE("R24C",'Mapa final'!#REF!),"")</f>
        <v>#REF!</v>
      </c>
      <c r="W206" s="113" t="e">
        <f>IF(AND('Mapa final'!#REF!="Muy Baja",'Mapa final'!#REF!="Catastrófico"),CONCATENATE("R24C",'Mapa final'!#REF!),"")</f>
        <v>#REF!</v>
      </c>
      <c r="X206" s="88" t="e">
        <f>IF(AND('Mapa final'!#REF!="Muy Baja",'Mapa final'!#REF!="Catastrófico"),CONCATENATE("R24C",'Mapa final'!#REF!),"")</f>
        <v>#REF!</v>
      </c>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row>
    <row r="207" spans="1:65" ht="15.75" x14ac:dyDescent="0.25">
      <c r="A207" s="36"/>
      <c r="B207" s="203"/>
      <c r="C207" s="204"/>
      <c r="D207" s="205"/>
      <c r="E207" s="171"/>
      <c r="F207" s="167"/>
      <c r="G207" s="167"/>
      <c r="H207" s="167"/>
      <c r="I207" s="210"/>
      <c r="J207" s="100" t="e">
        <f>IF(AND('Mapa final'!#REF!="Muy Baja",'Mapa final'!#REF!="Leve"),CONCATENATE("R25C",'Mapa final'!#REF!),"")</f>
        <v>#REF!</v>
      </c>
      <c r="K207" s="115" t="e">
        <f>IF(AND('Mapa final'!#REF!="Muy Baja",'Mapa final'!#REF!="Leve"),CONCATENATE("R25C",'Mapa final'!#REF!),"")</f>
        <v>#REF!</v>
      </c>
      <c r="L207" s="101" t="e">
        <f>IF(AND('Mapa final'!#REF!="Muy Baja",'Mapa final'!#REF!="Leve"),CONCATENATE("R25C",'Mapa final'!#REF!),"")</f>
        <v>#REF!</v>
      </c>
      <c r="M207" s="100" t="e">
        <f>IF(AND('Mapa final'!#REF!="Muy Baja",'Mapa final'!#REF!="Menor"),CONCATENATE("R25C",'Mapa final'!#REF!),"")</f>
        <v>#REF!</v>
      </c>
      <c r="N207" s="115" t="e">
        <f>IF(AND('Mapa final'!#REF!="Muy Baja",'Mapa final'!#REF!="Menor"),CONCATENATE("R25C",'Mapa final'!#REF!),"")</f>
        <v>#REF!</v>
      </c>
      <c r="O207" s="101" t="e">
        <f>IF(AND('Mapa final'!#REF!="Muy Baja",'Mapa final'!#REF!="Menor"),CONCATENATE("R25C",'Mapa final'!#REF!),"")</f>
        <v>#REF!</v>
      </c>
      <c r="P207" s="92" t="e">
        <f>IF(AND('Mapa final'!#REF!="Muy Baja",'Mapa final'!#REF!="Moderado"),CONCATENATE("R25C",'Mapa final'!#REF!),"")</f>
        <v>#REF!</v>
      </c>
      <c r="Q207" s="114" t="e">
        <f>IF(AND('Mapa final'!#REF!="Muy Baja",'Mapa final'!#REF!="Moderado"),CONCATENATE("R25C",'Mapa final'!#REF!),"")</f>
        <v>#REF!</v>
      </c>
      <c r="R207" s="93" t="e">
        <f>IF(AND('Mapa final'!#REF!="Muy Baja",'Mapa final'!#REF!="Moderado"),CONCATENATE("R25C",'Mapa final'!#REF!),"")</f>
        <v>#REF!</v>
      </c>
      <c r="S207" s="119" t="e">
        <f>IF(AND('Mapa final'!#REF!="Muy Baja",'Mapa final'!#REF!="Mayor"),CONCATENATE("R25C",'Mapa final'!#REF!),"")</f>
        <v>#REF!</v>
      </c>
      <c r="T207" s="120" t="e">
        <f>IF(AND('Mapa final'!#REF!="Muy Baja",'Mapa final'!#REF!="Mayor"),CONCATENATE("R25C",'Mapa final'!#REF!),"")</f>
        <v>#REF!</v>
      </c>
      <c r="U207" s="121" t="e">
        <f>IF(AND('Mapa final'!#REF!="Muy Baja",'Mapa final'!#REF!="Mayor"),CONCATENATE("R25C",'Mapa final'!#REF!),"")</f>
        <v>#REF!</v>
      </c>
      <c r="V207" s="87" t="e">
        <f>IF(AND('Mapa final'!#REF!="Muy Baja",'Mapa final'!#REF!="Catastrófico"),CONCATENATE("R25C",'Mapa final'!#REF!),"")</f>
        <v>#REF!</v>
      </c>
      <c r="W207" s="113" t="e">
        <f>IF(AND('Mapa final'!#REF!="Muy Baja",'Mapa final'!#REF!="Catastrófico"),CONCATENATE("R25C",'Mapa final'!#REF!),"")</f>
        <v>#REF!</v>
      </c>
      <c r="X207" s="88" t="e">
        <f>IF(AND('Mapa final'!#REF!="Muy Baja",'Mapa final'!#REF!="Catastrófico"),CONCATENATE("R25C",'Mapa final'!#REF!),"")</f>
        <v>#REF!</v>
      </c>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row>
    <row r="208" spans="1:65" ht="15.75" x14ac:dyDescent="0.25">
      <c r="A208" s="36"/>
      <c r="B208" s="203"/>
      <c r="C208" s="204"/>
      <c r="D208" s="205"/>
      <c r="E208" s="171"/>
      <c r="F208" s="167"/>
      <c r="G208" s="167"/>
      <c r="H208" s="167"/>
      <c r="I208" s="210"/>
      <c r="J208" s="100" t="e">
        <f>IF(AND('Mapa final'!#REF!="Muy Baja",'Mapa final'!#REF!="Leve"),CONCATENATE("R26C",'Mapa final'!#REF!),"")</f>
        <v>#REF!</v>
      </c>
      <c r="K208" s="115" t="e">
        <f>IF(AND('Mapa final'!#REF!="Muy Baja",'Mapa final'!#REF!="Leve"),CONCATENATE("R26C",'Mapa final'!#REF!),"")</f>
        <v>#REF!</v>
      </c>
      <c r="L208" s="101" t="e">
        <f>IF(AND('Mapa final'!#REF!="Muy Baja",'Mapa final'!#REF!="Leve"),CONCATENATE("R26C",'Mapa final'!#REF!),"")</f>
        <v>#REF!</v>
      </c>
      <c r="M208" s="100" t="e">
        <f>IF(AND('Mapa final'!#REF!="Muy Baja",'Mapa final'!#REF!="Menor"),CONCATENATE("R26C",'Mapa final'!#REF!),"")</f>
        <v>#REF!</v>
      </c>
      <c r="N208" s="115" t="e">
        <f>IF(AND('Mapa final'!#REF!="Muy Baja",'Mapa final'!#REF!="Menor"),CONCATENATE("R26C",'Mapa final'!#REF!),"")</f>
        <v>#REF!</v>
      </c>
      <c r="O208" s="101" t="e">
        <f>IF(AND('Mapa final'!#REF!="Muy Baja",'Mapa final'!#REF!="Menor"),CONCATENATE("R26C",'Mapa final'!#REF!),"")</f>
        <v>#REF!</v>
      </c>
      <c r="P208" s="92" t="e">
        <f>IF(AND('Mapa final'!#REF!="Muy Baja",'Mapa final'!#REF!="Moderado"),CONCATENATE("R26C",'Mapa final'!#REF!),"")</f>
        <v>#REF!</v>
      </c>
      <c r="Q208" s="114" t="e">
        <f>IF(AND('Mapa final'!#REF!="Muy Baja",'Mapa final'!#REF!="Moderado"),CONCATENATE("R26C",'Mapa final'!#REF!),"")</f>
        <v>#REF!</v>
      </c>
      <c r="R208" s="93" t="e">
        <f>IF(AND('Mapa final'!#REF!="Muy Baja",'Mapa final'!#REF!="Moderado"),CONCATENATE("R26C",'Mapa final'!#REF!),"")</f>
        <v>#REF!</v>
      </c>
      <c r="S208" s="119" t="e">
        <f>IF(AND('Mapa final'!#REF!="Muy Baja",'Mapa final'!#REF!="Mayor"),CONCATENATE("R26C",'Mapa final'!#REF!),"")</f>
        <v>#REF!</v>
      </c>
      <c r="T208" s="120" t="e">
        <f>IF(AND('Mapa final'!#REF!="Muy Baja",'Mapa final'!#REF!="Mayor"),CONCATENATE("R26C",'Mapa final'!#REF!),"")</f>
        <v>#REF!</v>
      </c>
      <c r="U208" s="121" t="e">
        <f>IF(AND('Mapa final'!#REF!="Muy Baja",'Mapa final'!#REF!="Mayor"),CONCATENATE("R26C",'Mapa final'!#REF!),"")</f>
        <v>#REF!</v>
      </c>
      <c r="V208" s="87" t="e">
        <f>IF(AND('Mapa final'!#REF!="Muy Baja",'Mapa final'!#REF!="Catastrófico"),CONCATENATE("R26C",'Mapa final'!#REF!),"")</f>
        <v>#REF!</v>
      </c>
      <c r="W208" s="113" t="e">
        <f>IF(AND('Mapa final'!#REF!="Muy Baja",'Mapa final'!#REF!="Catastrófico"),CONCATENATE("R26C",'Mapa final'!#REF!),"")</f>
        <v>#REF!</v>
      </c>
      <c r="X208" s="88" t="e">
        <f>IF(AND('Mapa final'!#REF!="Muy Baja",'Mapa final'!#REF!="Catastrófico"),CONCATENATE("R26C",'Mapa final'!#REF!),"")</f>
        <v>#REF!</v>
      </c>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row>
    <row r="209" spans="1:65" ht="15.75" x14ac:dyDescent="0.25">
      <c r="A209" s="36"/>
      <c r="B209" s="203"/>
      <c r="C209" s="204"/>
      <c r="D209" s="205"/>
      <c r="E209" s="171"/>
      <c r="F209" s="167"/>
      <c r="G209" s="167"/>
      <c r="H209" s="167"/>
      <c r="I209" s="210"/>
      <c r="J209" s="100" t="e">
        <f>IF(AND('Mapa final'!#REF!="Muy Baja",'Mapa final'!#REF!="Leve"),CONCATENATE("R27C",'Mapa final'!#REF!),"")</f>
        <v>#REF!</v>
      </c>
      <c r="K209" s="115" t="e">
        <f>IF(AND('Mapa final'!#REF!="Muy Baja",'Mapa final'!#REF!="Leve"),CONCATENATE("R27C",'Mapa final'!#REF!),"")</f>
        <v>#REF!</v>
      </c>
      <c r="L209" s="101" t="e">
        <f>IF(AND('Mapa final'!#REF!="Muy Baja",'Mapa final'!#REF!="Leve"),CONCATENATE("R27C",'Mapa final'!#REF!),"")</f>
        <v>#REF!</v>
      </c>
      <c r="M209" s="100" t="e">
        <f>IF(AND('Mapa final'!#REF!="Muy Baja",'Mapa final'!#REF!="Menor"),CONCATENATE("R27C",'Mapa final'!#REF!),"")</f>
        <v>#REF!</v>
      </c>
      <c r="N209" s="115" t="e">
        <f>IF(AND('Mapa final'!#REF!="Muy Baja",'Mapa final'!#REF!="Menor"),CONCATENATE("R27C",'Mapa final'!#REF!),"")</f>
        <v>#REF!</v>
      </c>
      <c r="O209" s="101" t="e">
        <f>IF(AND('Mapa final'!#REF!="Muy Baja",'Mapa final'!#REF!="Menor"),CONCATENATE("R27C",'Mapa final'!#REF!),"")</f>
        <v>#REF!</v>
      </c>
      <c r="P209" s="92" t="e">
        <f>IF(AND('Mapa final'!#REF!="Muy Baja",'Mapa final'!#REF!="Moderado"),CONCATENATE("R27C",'Mapa final'!#REF!),"")</f>
        <v>#REF!</v>
      </c>
      <c r="Q209" s="114" t="e">
        <f>IF(AND('Mapa final'!#REF!="Muy Baja",'Mapa final'!#REF!="Moderado"),CONCATENATE("R27C",'Mapa final'!#REF!),"")</f>
        <v>#REF!</v>
      </c>
      <c r="R209" s="93" t="e">
        <f>IF(AND('Mapa final'!#REF!="Muy Baja",'Mapa final'!#REF!="Moderado"),CONCATENATE("R27C",'Mapa final'!#REF!),"")</f>
        <v>#REF!</v>
      </c>
      <c r="S209" s="119" t="e">
        <f>IF(AND('Mapa final'!#REF!="Muy Baja",'Mapa final'!#REF!="Mayor"),CONCATENATE("R27C",'Mapa final'!#REF!),"")</f>
        <v>#REF!</v>
      </c>
      <c r="T209" s="120" t="e">
        <f>IF(AND('Mapa final'!#REF!="Muy Baja",'Mapa final'!#REF!="Mayor"),CONCATENATE("R27C",'Mapa final'!#REF!),"")</f>
        <v>#REF!</v>
      </c>
      <c r="U209" s="121" t="e">
        <f>IF(AND('Mapa final'!#REF!="Muy Baja",'Mapa final'!#REF!="Mayor"),CONCATENATE("R27C",'Mapa final'!#REF!),"")</f>
        <v>#REF!</v>
      </c>
      <c r="V209" s="87" t="e">
        <f>IF(AND('Mapa final'!#REF!="Muy Baja",'Mapa final'!#REF!="Catastrófico"),CONCATENATE("R27C",'Mapa final'!#REF!),"")</f>
        <v>#REF!</v>
      </c>
      <c r="W209" s="113" t="e">
        <f>IF(AND('Mapa final'!#REF!="Muy Baja",'Mapa final'!#REF!="Catastrófico"),CONCATENATE("R27C",'Mapa final'!#REF!),"")</f>
        <v>#REF!</v>
      </c>
      <c r="X209" s="88" t="e">
        <f>IF(AND('Mapa final'!#REF!="Muy Baja",'Mapa final'!#REF!="Catastrófico"),CONCATENATE("R27C",'Mapa final'!#REF!),"")</f>
        <v>#REF!</v>
      </c>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row>
    <row r="210" spans="1:65" ht="15" customHeight="1" x14ac:dyDescent="0.25">
      <c r="A210" s="36"/>
      <c r="B210" s="203"/>
      <c r="C210" s="204"/>
      <c r="D210" s="205"/>
      <c r="E210" s="171"/>
      <c r="F210" s="167"/>
      <c r="G210" s="167"/>
      <c r="H210" s="167"/>
      <c r="I210" s="210"/>
      <c r="J210" s="100" t="e">
        <f>IF(AND('Mapa final'!#REF!="Muy Baja",'Mapa final'!#REF!="Leve"),CONCATENATE("R28C",'Mapa final'!#REF!),"")</f>
        <v>#REF!</v>
      </c>
      <c r="K210" s="115" t="e">
        <f>IF(AND('Mapa final'!#REF!="Muy Baja",'Mapa final'!#REF!="Leve"),CONCATENATE("R28C",'Mapa final'!#REF!),"")</f>
        <v>#REF!</v>
      </c>
      <c r="L210" s="101" t="e">
        <f>IF(AND('Mapa final'!#REF!="Muy Baja",'Mapa final'!#REF!="Leve"),CONCATENATE("R28C",'Mapa final'!#REF!),"")</f>
        <v>#REF!</v>
      </c>
      <c r="M210" s="100" t="e">
        <f>IF(AND('Mapa final'!#REF!="Muy Baja",'Mapa final'!#REF!="Menor"),CONCATENATE("R28C",'Mapa final'!#REF!),"")</f>
        <v>#REF!</v>
      </c>
      <c r="N210" s="115" t="e">
        <f>IF(AND('Mapa final'!#REF!="Muy Baja",'Mapa final'!#REF!="Menor"),CONCATENATE("R28C",'Mapa final'!#REF!),"")</f>
        <v>#REF!</v>
      </c>
      <c r="O210" s="101" t="e">
        <f>IF(AND('Mapa final'!#REF!="Muy Baja",'Mapa final'!#REF!="Menor"),CONCATENATE("R28C",'Mapa final'!#REF!),"")</f>
        <v>#REF!</v>
      </c>
      <c r="P210" s="92" t="e">
        <f>IF(AND('Mapa final'!#REF!="Muy Baja",'Mapa final'!#REF!="Moderado"),CONCATENATE("R28C",'Mapa final'!#REF!),"")</f>
        <v>#REF!</v>
      </c>
      <c r="Q210" s="114" t="e">
        <f>IF(AND('Mapa final'!#REF!="Muy Baja",'Mapa final'!#REF!="Moderado"),CONCATENATE("R28C",'Mapa final'!#REF!),"")</f>
        <v>#REF!</v>
      </c>
      <c r="R210" s="93" t="e">
        <f>IF(AND('Mapa final'!#REF!="Muy Baja",'Mapa final'!#REF!="Moderado"),CONCATENATE("R28C",'Mapa final'!#REF!),"")</f>
        <v>#REF!</v>
      </c>
      <c r="S210" s="119" t="e">
        <f>IF(AND('Mapa final'!#REF!="Muy Baja",'Mapa final'!#REF!="Mayor"),CONCATENATE("R28C",'Mapa final'!#REF!),"")</f>
        <v>#REF!</v>
      </c>
      <c r="T210" s="120" t="e">
        <f>IF(AND('Mapa final'!#REF!="Muy Baja",'Mapa final'!#REF!="Mayor"),CONCATENATE("R28C",'Mapa final'!#REF!),"")</f>
        <v>#REF!</v>
      </c>
      <c r="U210" s="121" t="e">
        <f>IF(AND('Mapa final'!#REF!="Muy Baja",'Mapa final'!#REF!="Mayor"),CONCATENATE("R28C",'Mapa final'!#REF!),"")</f>
        <v>#REF!</v>
      </c>
      <c r="V210" s="87" t="e">
        <f>IF(AND('Mapa final'!#REF!="Muy Baja",'Mapa final'!#REF!="Catastrófico"),CONCATENATE("R28C",'Mapa final'!#REF!),"")</f>
        <v>#REF!</v>
      </c>
      <c r="W210" s="113" t="e">
        <f>IF(AND('Mapa final'!#REF!="Muy Baja",'Mapa final'!#REF!="Catastrófico"),CONCATENATE("R28C",'Mapa final'!#REF!),"")</f>
        <v>#REF!</v>
      </c>
      <c r="X210" s="88" t="e">
        <f>IF(AND('Mapa final'!#REF!="Muy Baja",'Mapa final'!#REF!="Catastrófico"),CONCATENATE("R28C",'Mapa final'!#REF!),"")</f>
        <v>#REF!</v>
      </c>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row>
    <row r="211" spans="1:65" ht="15" customHeight="1" x14ac:dyDescent="0.25">
      <c r="A211" s="36"/>
      <c r="B211" s="203"/>
      <c r="C211" s="204"/>
      <c r="D211" s="205"/>
      <c r="E211" s="172"/>
      <c r="F211" s="167"/>
      <c r="G211" s="167"/>
      <c r="H211" s="167"/>
      <c r="I211" s="210"/>
      <c r="J211" s="100" t="e">
        <f>IF(AND('Mapa final'!#REF!="Muy Baja",'Mapa final'!#REF!="Leve"),CONCATENATE("R29C",'Mapa final'!#REF!),"")</f>
        <v>#REF!</v>
      </c>
      <c r="K211" s="115" t="e">
        <f>IF(AND('Mapa final'!#REF!="Muy Baja",'Mapa final'!#REF!="Leve"),CONCATENATE("R29C",'Mapa final'!#REF!),"")</f>
        <v>#REF!</v>
      </c>
      <c r="L211" s="101" t="e">
        <f>IF(AND('Mapa final'!#REF!="Muy Baja",'Mapa final'!#REF!="Leve"),CONCATENATE("R29C",'Mapa final'!#REF!),"")</f>
        <v>#REF!</v>
      </c>
      <c r="M211" s="100" t="e">
        <f>IF(AND('Mapa final'!#REF!="Muy Baja",'Mapa final'!#REF!="Menor"),CONCATENATE("R29C",'Mapa final'!#REF!),"")</f>
        <v>#REF!</v>
      </c>
      <c r="N211" s="115" t="e">
        <f>IF(AND('Mapa final'!#REF!="Muy Baja",'Mapa final'!#REF!="Menor"),CONCATENATE("R29C",'Mapa final'!#REF!),"")</f>
        <v>#REF!</v>
      </c>
      <c r="O211" s="101" t="e">
        <f>IF(AND('Mapa final'!#REF!="Muy Baja",'Mapa final'!#REF!="Menor"),CONCATENATE("R29C",'Mapa final'!#REF!),"")</f>
        <v>#REF!</v>
      </c>
      <c r="P211" s="92" t="e">
        <f>IF(AND('Mapa final'!#REF!="Muy Baja",'Mapa final'!#REF!="Moderado"),CONCATENATE("R29C",'Mapa final'!#REF!),"")</f>
        <v>#REF!</v>
      </c>
      <c r="Q211" s="114" t="e">
        <f>IF(AND('Mapa final'!#REF!="Muy Baja",'Mapa final'!#REF!="Moderado"),CONCATENATE("R29C",'Mapa final'!#REF!),"")</f>
        <v>#REF!</v>
      </c>
      <c r="R211" s="93" t="e">
        <f>IF(AND('Mapa final'!#REF!="Muy Baja",'Mapa final'!#REF!="Moderado"),CONCATENATE("R29C",'Mapa final'!#REF!),"")</f>
        <v>#REF!</v>
      </c>
      <c r="S211" s="119" t="e">
        <f>IF(AND('Mapa final'!#REF!="Muy Baja",'Mapa final'!#REF!="Mayor"),CONCATENATE("R29C",'Mapa final'!#REF!),"")</f>
        <v>#REF!</v>
      </c>
      <c r="T211" s="120" t="e">
        <f>IF(AND('Mapa final'!#REF!="Muy Baja",'Mapa final'!#REF!="Mayor"),CONCATENATE("R29C",'Mapa final'!#REF!),"")</f>
        <v>#REF!</v>
      </c>
      <c r="U211" s="121" t="e">
        <f>IF(AND('Mapa final'!#REF!="Muy Baja",'Mapa final'!#REF!="Mayor"),CONCATENATE("R29C",'Mapa final'!#REF!),"")</f>
        <v>#REF!</v>
      </c>
      <c r="V211" s="87" t="e">
        <f>IF(AND('Mapa final'!#REF!="Muy Baja",'Mapa final'!#REF!="Catastrófico"),CONCATENATE("R29C",'Mapa final'!#REF!),"")</f>
        <v>#REF!</v>
      </c>
      <c r="W211" s="113" t="e">
        <f>IF(AND('Mapa final'!#REF!="Muy Baja",'Mapa final'!#REF!="Catastrófico"),CONCATENATE("R29C",'Mapa final'!#REF!),"")</f>
        <v>#REF!</v>
      </c>
      <c r="X211" s="88" t="e">
        <f>IF(AND('Mapa final'!#REF!="Muy Baja",'Mapa final'!#REF!="Catastrófico"),CONCATENATE("R29C",'Mapa final'!#REF!),"")</f>
        <v>#REF!</v>
      </c>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row>
    <row r="212" spans="1:65" ht="15" customHeight="1" x14ac:dyDescent="0.25">
      <c r="A212" s="36"/>
      <c r="B212" s="203"/>
      <c r="C212" s="204"/>
      <c r="D212" s="205"/>
      <c r="E212" s="172"/>
      <c r="F212" s="167"/>
      <c r="G212" s="167"/>
      <c r="H212" s="167"/>
      <c r="I212" s="210"/>
      <c r="J212" s="100" t="e">
        <f>IF(AND('Mapa final'!#REF!="Muy Baja",'Mapa final'!#REF!="Leve"),CONCATENATE("R30C",'Mapa final'!#REF!),"")</f>
        <v>#REF!</v>
      </c>
      <c r="K212" s="115" t="e">
        <f>IF(AND('Mapa final'!#REF!="Muy Baja",'Mapa final'!#REF!="Leve"),CONCATENATE("R30C",'Mapa final'!#REF!),"")</f>
        <v>#REF!</v>
      </c>
      <c r="L212" s="101" t="e">
        <f>IF(AND('Mapa final'!#REF!="Muy Baja",'Mapa final'!#REF!="Leve"),CONCATENATE("R30C",'Mapa final'!#REF!),"")</f>
        <v>#REF!</v>
      </c>
      <c r="M212" s="100" t="e">
        <f>IF(AND('Mapa final'!#REF!="Muy Baja",'Mapa final'!#REF!="Menor"),CONCATENATE("R30C",'Mapa final'!#REF!),"")</f>
        <v>#REF!</v>
      </c>
      <c r="N212" s="115" t="e">
        <f>IF(AND('Mapa final'!#REF!="Muy Baja",'Mapa final'!#REF!="Menor"),CONCATENATE("R30C",'Mapa final'!#REF!),"")</f>
        <v>#REF!</v>
      </c>
      <c r="O212" s="101" t="e">
        <f>IF(AND('Mapa final'!#REF!="Muy Baja",'Mapa final'!#REF!="Menor"),CONCATENATE("R30C",'Mapa final'!#REF!),"")</f>
        <v>#REF!</v>
      </c>
      <c r="P212" s="92" t="e">
        <f>IF(AND('Mapa final'!#REF!="Muy Baja",'Mapa final'!#REF!="Moderado"),CONCATENATE("R30C",'Mapa final'!#REF!),"")</f>
        <v>#REF!</v>
      </c>
      <c r="Q212" s="114" t="e">
        <f>IF(AND('Mapa final'!#REF!="Muy Baja",'Mapa final'!#REF!="Moderado"),CONCATENATE("R30C",'Mapa final'!#REF!),"")</f>
        <v>#REF!</v>
      </c>
      <c r="R212" s="93" t="e">
        <f>IF(AND('Mapa final'!#REF!="Muy Baja",'Mapa final'!#REF!="Moderado"),CONCATENATE("R30C",'Mapa final'!#REF!),"")</f>
        <v>#REF!</v>
      </c>
      <c r="S212" s="119" t="e">
        <f>IF(AND('Mapa final'!#REF!="Muy Baja",'Mapa final'!#REF!="Mayor"),CONCATENATE("R30C",'Mapa final'!#REF!),"")</f>
        <v>#REF!</v>
      </c>
      <c r="T212" s="120" t="e">
        <f>IF(AND('Mapa final'!#REF!="Muy Baja",'Mapa final'!#REF!="Mayor"),CONCATENATE("R30C",'Mapa final'!#REF!),"")</f>
        <v>#REF!</v>
      </c>
      <c r="U212" s="121" t="e">
        <f>IF(AND('Mapa final'!#REF!="Muy Baja",'Mapa final'!#REF!="Mayor"),CONCATENATE("R30C",'Mapa final'!#REF!),"")</f>
        <v>#REF!</v>
      </c>
      <c r="V212" s="87" t="e">
        <f>IF(AND('Mapa final'!#REF!="Muy Baja",'Mapa final'!#REF!="Catastrófico"),CONCATENATE("R30C",'Mapa final'!#REF!),"")</f>
        <v>#REF!</v>
      </c>
      <c r="W212" s="113" t="e">
        <f>IF(AND('Mapa final'!#REF!="Muy Baja",'Mapa final'!#REF!="Catastrófico"),CONCATENATE("R30C",'Mapa final'!#REF!),"")</f>
        <v>#REF!</v>
      </c>
      <c r="X212" s="88" t="e">
        <f>IF(AND('Mapa final'!#REF!="Muy Baja",'Mapa final'!#REF!="Catastrófico"),CONCATENATE("R30C",'Mapa final'!#REF!),"")</f>
        <v>#REF!</v>
      </c>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row>
    <row r="213" spans="1:65" ht="15" customHeight="1" x14ac:dyDescent="0.25">
      <c r="A213" s="36"/>
      <c r="B213" s="203"/>
      <c r="C213" s="204"/>
      <c r="D213" s="205"/>
      <c r="E213" s="172"/>
      <c r="F213" s="167"/>
      <c r="G213" s="167"/>
      <c r="H213" s="167"/>
      <c r="I213" s="210"/>
      <c r="J213" s="100" t="e">
        <f>IF(AND('Mapa final'!#REF!="Muy Baja",'Mapa final'!#REF!="Leve"),CONCATENATE("R31C",'Mapa final'!#REF!),"")</f>
        <v>#REF!</v>
      </c>
      <c r="K213" s="115" t="e">
        <f>IF(AND('Mapa final'!#REF!="Muy Baja",'Mapa final'!#REF!="Leve"),CONCATENATE("R31C",'Mapa final'!#REF!),"")</f>
        <v>#REF!</v>
      </c>
      <c r="L213" s="101" t="e">
        <f>IF(AND('Mapa final'!#REF!="Muy Baja",'Mapa final'!#REF!="Leve"),CONCATENATE("R31C",'Mapa final'!#REF!),"")</f>
        <v>#REF!</v>
      </c>
      <c r="M213" s="100" t="e">
        <f>IF(AND('Mapa final'!#REF!="Muy Baja",'Mapa final'!#REF!="Menor"),CONCATENATE("R31C",'Mapa final'!#REF!),"")</f>
        <v>#REF!</v>
      </c>
      <c r="N213" s="115" t="e">
        <f>IF(AND('Mapa final'!#REF!="Muy Baja",'Mapa final'!#REF!="Menor"),CONCATENATE("R31C",'Mapa final'!#REF!),"")</f>
        <v>#REF!</v>
      </c>
      <c r="O213" s="101" t="e">
        <f>IF(AND('Mapa final'!#REF!="Muy Baja",'Mapa final'!#REF!="Menor"),CONCATENATE("R31C",'Mapa final'!#REF!),"")</f>
        <v>#REF!</v>
      </c>
      <c r="P213" s="92" t="e">
        <f>IF(AND('Mapa final'!#REF!="Muy Baja",'Mapa final'!#REF!="Moderado"),CONCATENATE("R31C",'Mapa final'!#REF!),"")</f>
        <v>#REF!</v>
      </c>
      <c r="Q213" s="114" t="e">
        <f>IF(AND('Mapa final'!#REF!="Muy Baja",'Mapa final'!#REF!="Moderado"),CONCATENATE("R31C",'Mapa final'!#REF!),"")</f>
        <v>#REF!</v>
      </c>
      <c r="R213" s="93" t="e">
        <f>IF(AND('Mapa final'!#REF!="Muy Baja",'Mapa final'!#REF!="Moderado"),CONCATENATE("R31C",'Mapa final'!#REF!),"")</f>
        <v>#REF!</v>
      </c>
      <c r="S213" s="119" t="e">
        <f>IF(AND('Mapa final'!#REF!="Muy Baja",'Mapa final'!#REF!="Mayor"),CONCATENATE("R31C",'Mapa final'!#REF!),"")</f>
        <v>#REF!</v>
      </c>
      <c r="T213" s="120" t="e">
        <f>IF(AND('Mapa final'!#REF!="Muy Baja",'Mapa final'!#REF!="Mayor"),CONCATENATE("R31C",'Mapa final'!#REF!),"")</f>
        <v>#REF!</v>
      </c>
      <c r="U213" s="121" t="e">
        <f>IF(AND('Mapa final'!#REF!="Muy Baja",'Mapa final'!#REF!="Mayor"),CONCATENATE("R31C",'Mapa final'!#REF!),"")</f>
        <v>#REF!</v>
      </c>
      <c r="V213" s="87" t="e">
        <f>IF(AND('Mapa final'!#REF!="Muy Baja",'Mapa final'!#REF!="Catastrófico"),CONCATENATE("R31C",'Mapa final'!#REF!),"")</f>
        <v>#REF!</v>
      </c>
      <c r="W213" s="113" t="e">
        <f>IF(AND('Mapa final'!#REF!="Muy Baja",'Mapa final'!#REF!="Catastrófico"),CONCATENATE("R31C",'Mapa final'!#REF!),"")</f>
        <v>#REF!</v>
      </c>
      <c r="X213" s="88" t="e">
        <f>IF(AND('Mapa final'!#REF!="Muy Baja",'Mapa final'!#REF!="Catastrófico"),CONCATENATE("R31C",'Mapa final'!#REF!),"")</f>
        <v>#REF!</v>
      </c>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row>
    <row r="214" spans="1:65" ht="15" customHeight="1" x14ac:dyDescent="0.25">
      <c r="A214" s="36"/>
      <c r="B214" s="203"/>
      <c r="C214" s="204"/>
      <c r="D214" s="205"/>
      <c r="E214" s="172"/>
      <c r="F214" s="167"/>
      <c r="G214" s="167"/>
      <c r="H214" s="167"/>
      <c r="I214" s="210"/>
      <c r="J214" s="100" t="e">
        <f>IF(AND('Mapa final'!#REF!="Muy Baja",'Mapa final'!#REF!="Leve"),CONCATENATE("R32C",'Mapa final'!#REF!),"")</f>
        <v>#REF!</v>
      </c>
      <c r="K214" s="115" t="e">
        <f>IF(AND('Mapa final'!#REF!="Muy Baja",'Mapa final'!#REF!="Leve"),CONCATENATE("R32C",'Mapa final'!#REF!),"")</f>
        <v>#REF!</v>
      </c>
      <c r="L214" s="101" t="e">
        <f>IF(AND('Mapa final'!#REF!="Muy Baja",'Mapa final'!#REF!="Leve"),CONCATENATE("R32C",'Mapa final'!#REF!),"")</f>
        <v>#REF!</v>
      </c>
      <c r="M214" s="100" t="e">
        <f>IF(AND('Mapa final'!#REF!="Muy Baja",'Mapa final'!#REF!="Menor"),CONCATENATE("R32C",'Mapa final'!#REF!),"")</f>
        <v>#REF!</v>
      </c>
      <c r="N214" s="115" t="e">
        <f>IF(AND('Mapa final'!#REF!="Muy Baja",'Mapa final'!#REF!="Menor"),CONCATENATE("R32C",'Mapa final'!#REF!),"")</f>
        <v>#REF!</v>
      </c>
      <c r="O214" s="101" t="e">
        <f>IF(AND('Mapa final'!#REF!="Muy Baja",'Mapa final'!#REF!="Menor"),CONCATENATE("R32C",'Mapa final'!#REF!),"")</f>
        <v>#REF!</v>
      </c>
      <c r="P214" s="92" t="e">
        <f>IF(AND('Mapa final'!#REF!="Muy Baja",'Mapa final'!#REF!="Moderado"),CONCATENATE("R32C",'Mapa final'!#REF!),"")</f>
        <v>#REF!</v>
      </c>
      <c r="Q214" s="114" t="e">
        <f>IF(AND('Mapa final'!#REF!="Muy Baja",'Mapa final'!#REF!="Moderado"),CONCATENATE("R32C",'Mapa final'!#REF!),"")</f>
        <v>#REF!</v>
      </c>
      <c r="R214" s="93" t="e">
        <f>IF(AND('Mapa final'!#REF!="Muy Baja",'Mapa final'!#REF!="Moderado"),CONCATENATE("R32C",'Mapa final'!#REF!),"")</f>
        <v>#REF!</v>
      </c>
      <c r="S214" s="119" t="e">
        <f>IF(AND('Mapa final'!#REF!="Muy Baja",'Mapa final'!#REF!="Mayor"),CONCATENATE("R32C",'Mapa final'!#REF!),"")</f>
        <v>#REF!</v>
      </c>
      <c r="T214" s="120" t="e">
        <f>IF(AND('Mapa final'!#REF!="Muy Baja",'Mapa final'!#REF!="Mayor"),CONCATENATE("R32C",'Mapa final'!#REF!),"")</f>
        <v>#REF!</v>
      </c>
      <c r="U214" s="121" t="e">
        <f>IF(AND('Mapa final'!#REF!="Muy Baja",'Mapa final'!#REF!="Mayor"),CONCATENATE("R32C",'Mapa final'!#REF!),"")</f>
        <v>#REF!</v>
      </c>
      <c r="V214" s="87" t="e">
        <f>IF(AND('Mapa final'!#REF!="Muy Baja",'Mapa final'!#REF!="Catastrófico"),CONCATENATE("R32C",'Mapa final'!#REF!),"")</f>
        <v>#REF!</v>
      </c>
      <c r="W214" s="113" t="e">
        <f>IF(AND('Mapa final'!#REF!="Muy Baja",'Mapa final'!#REF!="Catastrófico"),CONCATENATE("R32C",'Mapa final'!#REF!),"")</f>
        <v>#REF!</v>
      </c>
      <c r="X214" s="88" t="e">
        <f>IF(AND('Mapa final'!#REF!="Muy Baja",'Mapa final'!#REF!="Catastrófico"),CONCATENATE("R32C",'Mapa final'!#REF!),"")</f>
        <v>#REF!</v>
      </c>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row>
    <row r="215" spans="1:65" ht="15" customHeight="1" x14ac:dyDescent="0.25">
      <c r="A215" s="36"/>
      <c r="B215" s="203"/>
      <c r="C215" s="204"/>
      <c r="D215" s="205"/>
      <c r="E215" s="172"/>
      <c r="F215" s="167"/>
      <c r="G215" s="167"/>
      <c r="H215" s="167"/>
      <c r="I215" s="210"/>
      <c r="J215" s="100" t="e">
        <f>IF(AND('Mapa final'!#REF!="Muy Baja",'Mapa final'!#REF!="Leve"),CONCATENATE("R33C",'Mapa final'!#REF!),"")</f>
        <v>#REF!</v>
      </c>
      <c r="K215" s="115" t="e">
        <f>IF(AND('Mapa final'!#REF!="Muy Baja",'Mapa final'!#REF!="Leve"),CONCATENATE("R33C",'Mapa final'!#REF!),"")</f>
        <v>#REF!</v>
      </c>
      <c r="L215" s="101" t="e">
        <f>IF(AND('Mapa final'!#REF!="Muy Baja",'Mapa final'!#REF!="Leve"),CONCATENATE("R33C",'Mapa final'!#REF!),"")</f>
        <v>#REF!</v>
      </c>
      <c r="M215" s="100" t="e">
        <f>IF(AND('Mapa final'!#REF!="Muy Baja",'Mapa final'!#REF!="Menor"),CONCATENATE("R33C",'Mapa final'!#REF!),"")</f>
        <v>#REF!</v>
      </c>
      <c r="N215" s="115" t="e">
        <f>IF(AND('Mapa final'!#REF!="Muy Baja",'Mapa final'!#REF!="Menor"),CONCATENATE("R33C",'Mapa final'!#REF!),"")</f>
        <v>#REF!</v>
      </c>
      <c r="O215" s="101" t="e">
        <f>IF(AND('Mapa final'!#REF!="Muy Baja",'Mapa final'!#REF!="Menor"),CONCATENATE("R33C",'Mapa final'!#REF!),"")</f>
        <v>#REF!</v>
      </c>
      <c r="P215" s="92" t="e">
        <f>IF(AND('Mapa final'!#REF!="Muy Baja",'Mapa final'!#REF!="Moderado"),CONCATENATE("R33C",'Mapa final'!#REF!),"")</f>
        <v>#REF!</v>
      </c>
      <c r="Q215" s="114" t="e">
        <f>IF(AND('Mapa final'!#REF!="Muy Baja",'Mapa final'!#REF!="Moderado"),CONCATENATE("R33C",'Mapa final'!#REF!),"")</f>
        <v>#REF!</v>
      </c>
      <c r="R215" s="93" t="e">
        <f>IF(AND('Mapa final'!#REF!="Muy Baja",'Mapa final'!#REF!="Moderado"),CONCATENATE("R33C",'Mapa final'!#REF!),"")</f>
        <v>#REF!</v>
      </c>
      <c r="S215" s="119" t="e">
        <f>IF(AND('Mapa final'!#REF!="Muy Baja",'Mapa final'!#REF!="Mayor"),CONCATENATE("R33C",'Mapa final'!#REF!),"")</f>
        <v>#REF!</v>
      </c>
      <c r="T215" s="120" t="e">
        <f>IF(AND('Mapa final'!#REF!="Muy Baja",'Mapa final'!#REF!="Mayor"),CONCATENATE("R33C",'Mapa final'!#REF!),"")</f>
        <v>#REF!</v>
      </c>
      <c r="U215" s="121" t="e">
        <f>IF(AND('Mapa final'!#REF!="Muy Baja",'Mapa final'!#REF!="Mayor"),CONCATENATE("R33C",'Mapa final'!#REF!),"")</f>
        <v>#REF!</v>
      </c>
      <c r="V215" s="87" t="e">
        <f>IF(AND('Mapa final'!#REF!="Muy Baja",'Mapa final'!#REF!="Catastrófico"),CONCATENATE("R33C",'Mapa final'!#REF!),"")</f>
        <v>#REF!</v>
      </c>
      <c r="W215" s="113" t="e">
        <f>IF(AND('Mapa final'!#REF!="Muy Baja",'Mapa final'!#REF!="Catastrófico"),CONCATENATE("R33C",'Mapa final'!#REF!),"")</f>
        <v>#REF!</v>
      </c>
      <c r="X215" s="88" t="e">
        <f>IF(AND('Mapa final'!#REF!="Muy Baja",'Mapa final'!#REF!="Catastrófico"),CONCATENATE("R33C",'Mapa final'!#REF!),"")</f>
        <v>#REF!</v>
      </c>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row>
    <row r="216" spans="1:65" ht="15" customHeight="1" x14ac:dyDescent="0.25">
      <c r="A216" s="36"/>
      <c r="B216" s="203"/>
      <c r="C216" s="204"/>
      <c r="D216" s="205"/>
      <c r="E216" s="172"/>
      <c r="F216" s="167"/>
      <c r="G216" s="167"/>
      <c r="H216" s="167"/>
      <c r="I216" s="210"/>
      <c r="J216" s="100" t="e">
        <f>IF(AND('Mapa final'!#REF!="Muy Baja",'Mapa final'!#REF!="Leve"),CONCATENATE("R34C",'Mapa final'!#REF!),"")</f>
        <v>#REF!</v>
      </c>
      <c r="K216" s="115" t="e">
        <f>IF(AND('Mapa final'!#REF!="Muy Baja",'Mapa final'!#REF!="Leve"),CONCATENATE("R34C",'Mapa final'!#REF!),"")</f>
        <v>#REF!</v>
      </c>
      <c r="L216" s="101" t="e">
        <f>IF(AND('Mapa final'!#REF!="Muy Baja",'Mapa final'!#REF!="Leve"),CONCATENATE("R34C",'Mapa final'!#REF!),"")</f>
        <v>#REF!</v>
      </c>
      <c r="M216" s="100" t="e">
        <f>IF(AND('Mapa final'!#REF!="Muy Baja",'Mapa final'!#REF!="Menor"),CONCATENATE("R34C",'Mapa final'!#REF!),"")</f>
        <v>#REF!</v>
      </c>
      <c r="N216" s="115" t="e">
        <f>IF(AND('Mapa final'!#REF!="Muy Baja",'Mapa final'!#REF!="Menor"),CONCATENATE("R34C",'Mapa final'!#REF!),"")</f>
        <v>#REF!</v>
      </c>
      <c r="O216" s="101" t="e">
        <f>IF(AND('Mapa final'!#REF!="Muy Baja",'Mapa final'!#REF!="Menor"),CONCATENATE("R34C",'Mapa final'!#REF!),"")</f>
        <v>#REF!</v>
      </c>
      <c r="P216" s="92" t="e">
        <f>IF(AND('Mapa final'!#REF!="Muy Baja",'Mapa final'!#REF!="Moderado"),CONCATENATE("R34C",'Mapa final'!#REF!),"")</f>
        <v>#REF!</v>
      </c>
      <c r="Q216" s="114" t="e">
        <f>IF(AND('Mapa final'!#REF!="Muy Baja",'Mapa final'!#REF!="Moderado"),CONCATENATE("R34C",'Mapa final'!#REF!),"")</f>
        <v>#REF!</v>
      </c>
      <c r="R216" s="93" t="e">
        <f>IF(AND('Mapa final'!#REF!="Muy Baja",'Mapa final'!#REF!="Moderado"),CONCATENATE("R34C",'Mapa final'!#REF!),"")</f>
        <v>#REF!</v>
      </c>
      <c r="S216" s="119" t="e">
        <f>IF(AND('Mapa final'!#REF!="Muy Baja",'Mapa final'!#REF!="Mayor"),CONCATENATE("R34C",'Mapa final'!#REF!),"")</f>
        <v>#REF!</v>
      </c>
      <c r="T216" s="120" t="e">
        <f>IF(AND('Mapa final'!#REF!="Muy Baja",'Mapa final'!#REF!="Mayor"),CONCATENATE("R34C",'Mapa final'!#REF!),"")</f>
        <v>#REF!</v>
      </c>
      <c r="U216" s="121" t="e">
        <f>IF(AND('Mapa final'!#REF!="Muy Baja",'Mapa final'!#REF!="Mayor"),CONCATENATE("R34C",'Mapa final'!#REF!),"")</f>
        <v>#REF!</v>
      </c>
      <c r="V216" s="87" t="e">
        <f>IF(AND('Mapa final'!#REF!="Muy Baja",'Mapa final'!#REF!="Catastrófico"),CONCATENATE("R34C",'Mapa final'!#REF!),"")</f>
        <v>#REF!</v>
      </c>
      <c r="W216" s="113" t="e">
        <f>IF(AND('Mapa final'!#REF!="Muy Baja",'Mapa final'!#REF!="Catastrófico"),CONCATENATE("R34C",'Mapa final'!#REF!),"")</f>
        <v>#REF!</v>
      </c>
      <c r="X216" s="88" t="e">
        <f>IF(AND('Mapa final'!#REF!="Muy Baja",'Mapa final'!#REF!="Catastrófico"),CONCATENATE("R34C",'Mapa final'!#REF!),"")</f>
        <v>#REF!</v>
      </c>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row>
    <row r="217" spans="1:65" ht="15" customHeight="1" x14ac:dyDescent="0.25">
      <c r="A217" s="36"/>
      <c r="B217" s="203"/>
      <c r="C217" s="204"/>
      <c r="D217" s="205"/>
      <c r="E217" s="172"/>
      <c r="F217" s="167"/>
      <c r="G217" s="167"/>
      <c r="H217" s="167"/>
      <c r="I217" s="210"/>
      <c r="J217" s="100" t="e">
        <f>IF(AND('Mapa final'!#REF!="Muy Baja",'Mapa final'!#REF!="Leve"),CONCATENATE("R35C",'Mapa final'!#REF!),"")</f>
        <v>#REF!</v>
      </c>
      <c r="K217" s="115" t="e">
        <f>IF(AND('Mapa final'!#REF!="Muy Baja",'Mapa final'!#REF!="Leve"),CONCATENATE("R35C",'Mapa final'!#REF!),"")</f>
        <v>#REF!</v>
      </c>
      <c r="L217" s="101" t="e">
        <f>IF(AND('Mapa final'!#REF!="Muy Baja",'Mapa final'!#REF!="Leve"),CONCATENATE("R35C",'Mapa final'!#REF!),"")</f>
        <v>#REF!</v>
      </c>
      <c r="M217" s="100" t="e">
        <f>IF(AND('Mapa final'!#REF!="Muy Baja",'Mapa final'!#REF!="Menor"),CONCATENATE("R35C",'Mapa final'!#REF!),"")</f>
        <v>#REF!</v>
      </c>
      <c r="N217" s="115" t="e">
        <f>IF(AND('Mapa final'!#REF!="Muy Baja",'Mapa final'!#REF!="Menor"),CONCATENATE("R35C",'Mapa final'!#REF!),"")</f>
        <v>#REF!</v>
      </c>
      <c r="O217" s="101" t="e">
        <f>IF(AND('Mapa final'!#REF!="Muy Baja",'Mapa final'!#REF!="Menor"),CONCATENATE("R35C",'Mapa final'!#REF!),"")</f>
        <v>#REF!</v>
      </c>
      <c r="P217" s="92" t="e">
        <f>IF(AND('Mapa final'!#REF!="Muy Baja",'Mapa final'!#REF!="Moderado"),CONCATENATE("R35C",'Mapa final'!#REF!),"")</f>
        <v>#REF!</v>
      </c>
      <c r="Q217" s="114" t="e">
        <f>IF(AND('Mapa final'!#REF!="Muy Baja",'Mapa final'!#REF!="Moderado"),CONCATENATE("R35C",'Mapa final'!#REF!),"")</f>
        <v>#REF!</v>
      </c>
      <c r="R217" s="93" t="e">
        <f>IF(AND('Mapa final'!#REF!="Muy Baja",'Mapa final'!#REF!="Moderado"),CONCATENATE("R35C",'Mapa final'!#REF!),"")</f>
        <v>#REF!</v>
      </c>
      <c r="S217" s="119" t="e">
        <f>IF(AND('Mapa final'!#REF!="Muy Baja",'Mapa final'!#REF!="Mayor"),CONCATENATE("R35C",'Mapa final'!#REF!),"")</f>
        <v>#REF!</v>
      </c>
      <c r="T217" s="120" t="e">
        <f>IF(AND('Mapa final'!#REF!="Muy Baja",'Mapa final'!#REF!="Mayor"),CONCATENATE("R35C",'Mapa final'!#REF!),"")</f>
        <v>#REF!</v>
      </c>
      <c r="U217" s="121" t="e">
        <f>IF(AND('Mapa final'!#REF!="Muy Baja",'Mapa final'!#REF!="Mayor"),CONCATENATE("R35C",'Mapa final'!#REF!),"")</f>
        <v>#REF!</v>
      </c>
      <c r="V217" s="87" t="e">
        <f>IF(AND('Mapa final'!#REF!="Muy Baja",'Mapa final'!#REF!="Catastrófico"),CONCATENATE("R35C",'Mapa final'!#REF!),"")</f>
        <v>#REF!</v>
      </c>
      <c r="W217" s="113" t="e">
        <f>IF(AND('Mapa final'!#REF!="Muy Baja",'Mapa final'!#REF!="Catastrófico"),CONCATENATE("R35C",'Mapa final'!#REF!),"")</f>
        <v>#REF!</v>
      </c>
      <c r="X217" s="88" t="e">
        <f>IF(AND('Mapa final'!#REF!="Muy Baja",'Mapa final'!#REF!="Catastrófico"),CONCATENATE("R35C",'Mapa final'!#REF!),"")</f>
        <v>#REF!</v>
      </c>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row>
    <row r="218" spans="1:65" ht="15" customHeight="1" x14ac:dyDescent="0.25">
      <c r="A218" s="36"/>
      <c r="B218" s="203"/>
      <c r="C218" s="204"/>
      <c r="D218" s="205"/>
      <c r="E218" s="172"/>
      <c r="F218" s="167"/>
      <c r="G218" s="167"/>
      <c r="H218" s="167"/>
      <c r="I218" s="210"/>
      <c r="J218" s="100" t="e">
        <f>IF(AND('Mapa final'!#REF!="Muy Baja",'Mapa final'!#REF!="Leve"),CONCATENATE("R36C",'Mapa final'!#REF!),"")</f>
        <v>#REF!</v>
      </c>
      <c r="K218" s="115" t="e">
        <f>IF(AND('Mapa final'!#REF!="Muy Baja",'Mapa final'!#REF!="Leve"),CONCATENATE("R36C",'Mapa final'!#REF!),"")</f>
        <v>#REF!</v>
      </c>
      <c r="L218" s="101" t="e">
        <f>IF(AND('Mapa final'!#REF!="Muy Baja",'Mapa final'!#REF!="Leve"),CONCATENATE("R36C",'Mapa final'!#REF!),"")</f>
        <v>#REF!</v>
      </c>
      <c r="M218" s="100" t="e">
        <f>IF(AND('Mapa final'!#REF!="Muy Baja",'Mapa final'!#REF!="Menor"),CONCATENATE("R36C",'Mapa final'!#REF!),"")</f>
        <v>#REF!</v>
      </c>
      <c r="N218" s="115" t="e">
        <f>IF(AND('Mapa final'!#REF!="Muy Baja",'Mapa final'!#REF!="Menor"),CONCATENATE("R36C",'Mapa final'!#REF!),"")</f>
        <v>#REF!</v>
      </c>
      <c r="O218" s="101" t="e">
        <f>IF(AND('Mapa final'!#REF!="Muy Baja",'Mapa final'!#REF!="Menor"),CONCATENATE("R36C",'Mapa final'!#REF!),"")</f>
        <v>#REF!</v>
      </c>
      <c r="P218" s="92" t="e">
        <f>IF(AND('Mapa final'!#REF!="Muy Baja",'Mapa final'!#REF!="Moderado"),CONCATENATE("R36C",'Mapa final'!#REF!),"")</f>
        <v>#REF!</v>
      </c>
      <c r="Q218" s="114" t="e">
        <f>IF(AND('Mapa final'!#REF!="Muy Baja",'Mapa final'!#REF!="Moderado"),CONCATENATE("R36C",'Mapa final'!#REF!),"")</f>
        <v>#REF!</v>
      </c>
      <c r="R218" s="93" t="e">
        <f>IF(AND('Mapa final'!#REF!="Muy Baja",'Mapa final'!#REF!="Moderado"),CONCATENATE("R36C",'Mapa final'!#REF!),"")</f>
        <v>#REF!</v>
      </c>
      <c r="S218" s="119" t="e">
        <f>IF(AND('Mapa final'!#REF!="Muy Baja",'Mapa final'!#REF!="Mayor"),CONCATENATE("R36C",'Mapa final'!#REF!),"")</f>
        <v>#REF!</v>
      </c>
      <c r="T218" s="120" t="e">
        <f>IF(AND('Mapa final'!#REF!="Muy Baja",'Mapa final'!#REF!="Mayor"),CONCATENATE("R36C",'Mapa final'!#REF!),"")</f>
        <v>#REF!</v>
      </c>
      <c r="U218" s="121" t="e">
        <f>IF(AND('Mapa final'!#REF!="Muy Baja",'Mapa final'!#REF!="Mayor"),CONCATENATE("R36C",'Mapa final'!#REF!),"")</f>
        <v>#REF!</v>
      </c>
      <c r="V218" s="87" t="e">
        <f>IF(AND('Mapa final'!#REF!="Muy Baja",'Mapa final'!#REF!="Catastrófico"),CONCATENATE("R36C",'Mapa final'!#REF!),"")</f>
        <v>#REF!</v>
      </c>
      <c r="W218" s="113" t="e">
        <f>IF(AND('Mapa final'!#REF!="Muy Baja",'Mapa final'!#REF!="Catastrófico"),CONCATENATE("R36C",'Mapa final'!#REF!),"")</f>
        <v>#REF!</v>
      </c>
      <c r="X218" s="88" t="e">
        <f>IF(AND('Mapa final'!#REF!="Muy Baja",'Mapa final'!#REF!="Catastrófico"),CONCATENATE("R36C",'Mapa final'!#REF!),"")</f>
        <v>#REF!</v>
      </c>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row>
    <row r="219" spans="1:65" ht="15" customHeight="1" x14ac:dyDescent="0.25">
      <c r="A219" s="36"/>
      <c r="B219" s="203"/>
      <c r="C219" s="204"/>
      <c r="D219" s="205"/>
      <c r="E219" s="172"/>
      <c r="F219" s="167"/>
      <c r="G219" s="167"/>
      <c r="H219" s="167"/>
      <c r="I219" s="210"/>
      <c r="J219" s="100" t="e">
        <f>IF(AND('Mapa final'!#REF!="Muy Baja",'Mapa final'!#REF!="Leve"),CONCATENATE("R37C",'Mapa final'!#REF!),"")</f>
        <v>#REF!</v>
      </c>
      <c r="K219" s="115" t="e">
        <f>IF(AND('Mapa final'!#REF!="Muy Baja",'Mapa final'!#REF!="Leve"),CONCATENATE("R37C",'Mapa final'!#REF!),"")</f>
        <v>#REF!</v>
      </c>
      <c r="L219" s="101" t="e">
        <f>IF(AND('Mapa final'!#REF!="Muy Baja",'Mapa final'!#REF!="Leve"),CONCATENATE("R37C",'Mapa final'!#REF!),"")</f>
        <v>#REF!</v>
      </c>
      <c r="M219" s="100" t="e">
        <f>IF(AND('Mapa final'!#REF!="Muy Baja",'Mapa final'!#REF!="Menor"),CONCATENATE("R37C",'Mapa final'!#REF!),"")</f>
        <v>#REF!</v>
      </c>
      <c r="N219" s="115" t="e">
        <f>IF(AND('Mapa final'!#REF!="Muy Baja",'Mapa final'!#REF!="Menor"),CONCATENATE("R37C",'Mapa final'!#REF!),"")</f>
        <v>#REF!</v>
      </c>
      <c r="O219" s="101" t="e">
        <f>IF(AND('Mapa final'!#REF!="Muy Baja",'Mapa final'!#REF!="Menor"),CONCATENATE("R37C",'Mapa final'!#REF!),"")</f>
        <v>#REF!</v>
      </c>
      <c r="P219" s="92" t="e">
        <f>IF(AND('Mapa final'!#REF!="Muy Baja",'Mapa final'!#REF!="Moderado"),CONCATENATE("R37C",'Mapa final'!#REF!),"")</f>
        <v>#REF!</v>
      </c>
      <c r="Q219" s="114" t="e">
        <f>IF(AND('Mapa final'!#REF!="Muy Baja",'Mapa final'!#REF!="Moderado"),CONCATENATE("R37C",'Mapa final'!#REF!),"")</f>
        <v>#REF!</v>
      </c>
      <c r="R219" s="93" t="e">
        <f>IF(AND('Mapa final'!#REF!="Muy Baja",'Mapa final'!#REF!="Moderado"),CONCATENATE("R37C",'Mapa final'!#REF!),"")</f>
        <v>#REF!</v>
      </c>
      <c r="S219" s="119" t="e">
        <f>IF(AND('Mapa final'!#REF!="Muy Baja",'Mapa final'!#REF!="Mayor"),CONCATENATE("R37C",'Mapa final'!#REF!),"")</f>
        <v>#REF!</v>
      </c>
      <c r="T219" s="120" t="e">
        <f>IF(AND('Mapa final'!#REF!="Muy Baja",'Mapa final'!#REF!="Mayor"),CONCATENATE("R37C",'Mapa final'!#REF!),"")</f>
        <v>#REF!</v>
      </c>
      <c r="U219" s="121" t="e">
        <f>IF(AND('Mapa final'!#REF!="Muy Baja",'Mapa final'!#REF!="Mayor"),CONCATENATE("R37C",'Mapa final'!#REF!),"")</f>
        <v>#REF!</v>
      </c>
      <c r="V219" s="87" t="e">
        <f>IF(AND('Mapa final'!#REF!="Muy Baja",'Mapa final'!#REF!="Catastrófico"),CONCATENATE("R37C",'Mapa final'!#REF!),"")</f>
        <v>#REF!</v>
      </c>
      <c r="W219" s="113" t="e">
        <f>IF(AND('Mapa final'!#REF!="Muy Baja",'Mapa final'!#REF!="Catastrófico"),CONCATENATE("R37C",'Mapa final'!#REF!),"")</f>
        <v>#REF!</v>
      </c>
      <c r="X219" s="88" t="e">
        <f>IF(AND('Mapa final'!#REF!="Muy Baja",'Mapa final'!#REF!="Catastrófico"),CONCATENATE("R37C",'Mapa final'!#REF!),"")</f>
        <v>#REF!</v>
      </c>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row>
    <row r="220" spans="1:65" ht="15" customHeight="1" x14ac:dyDescent="0.25">
      <c r="A220" s="36"/>
      <c r="B220" s="203"/>
      <c r="C220" s="204"/>
      <c r="D220" s="205"/>
      <c r="E220" s="172"/>
      <c r="F220" s="167"/>
      <c r="G220" s="167"/>
      <c r="H220" s="167"/>
      <c r="I220" s="210"/>
      <c r="J220" s="100" t="e">
        <f>IF(AND('Mapa final'!#REF!="Muy Baja",'Mapa final'!#REF!="Leve"),CONCATENATE("R38C",'Mapa final'!#REF!),"")</f>
        <v>#REF!</v>
      </c>
      <c r="K220" s="115" t="e">
        <f>IF(AND('Mapa final'!#REF!="Muy Baja",'Mapa final'!#REF!="Leve"),CONCATENATE("R38C",'Mapa final'!#REF!),"")</f>
        <v>#REF!</v>
      </c>
      <c r="L220" s="101" t="e">
        <f>IF(AND('Mapa final'!#REF!="Muy Baja",'Mapa final'!#REF!="Leve"),CONCATENATE("R38C",'Mapa final'!#REF!),"")</f>
        <v>#REF!</v>
      </c>
      <c r="M220" s="100" t="e">
        <f>IF(AND('Mapa final'!#REF!="Muy Baja",'Mapa final'!#REF!="Menor"),CONCATENATE("R38C",'Mapa final'!#REF!),"")</f>
        <v>#REF!</v>
      </c>
      <c r="N220" s="115" t="e">
        <f>IF(AND('Mapa final'!#REF!="Muy Baja",'Mapa final'!#REF!="Menor"),CONCATENATE("R38C",'Mapa final'!#REF!),"")</f>
        <v>#REF!</v>
      </c>
      <c r="O220" s="101" t="e">
        <f>IF(AND('Mapa final'!#REF!="Muy Baja",'Mapa final'!#REF!="Menor"),CONCATENATE("R38C",'Mapa final'!#REF!),"")</f>
        <v>#REF!</v>
      </c>
      <c r="P220" s="92" t="e">
        <f>IF(AND('Mapa final'!#REF!="Muy Baja",'Mapa final'!#REF!="Moderado"),CONCATENATE("R38C",'Mapa final'!#REF!),"")</f>
        <v>#REF!</v>
      </c>
      <c r="Q220" s="114" t="e">
        <f>IF(AND('Mapa final'!#REF!="Muy Baja",'Mapa final'!#REF!="Moderado"),CONCATENATE("R38C",'Mapa final'!#REF!),"")</f>
        <v>#REF!</v>
      </c>
      <c r="R220" s="93" t="e">
        <f>IF(AND('Mapa final'!#REF!="Muy Baja",'Mapa final'!#REF!="Moderado"),CONCATENATE("R38C",'Mapa final'!#REF!),"")</f>
        <v>#REF!</v>
      </c>
      <c r="S220" s="119" t="e">
        <f>IF(AND('Mapa final'!#REF!="Muy Baja",'Mapa final'!#REF!="Mayor"),CONCATENATE("R38C",'Mapa final'!#REF!),"")</f>
        <v>#REF!</v>
      </c>
      <c r="T220" s="120" t="e">
        <f>IF(AND('Mapa final'!#REF!="Muy Baja",'Mapa final'!#REF!="Mayor"),CONCATENATE("R38C",'Mapa final'!#REF!),"")</f>
        <v>#REF!</v>
      </c>
      <c r="U220" s="121" t="e">
        <f>IF(AND('Mapa final'!#REF!="Muy Baja",'Mapa final'!#REF!="Mayor"),CONCATENATE("R38C",'Mapa final'!#REF!),"")</f>
        <v>#REF!</v>
      </c>
      <c r="V220" s="87" t="e">
        <f>IF(AND('Mapa final'!#REF!="Muy Baja",'Mapa final'!#REF!="Catastrófico"),CONCATENATE("R38C",'Mapa final'!#REF!),"")</f>
        <v>#REF!</v>
      </c>
      <c r="W220" s="113" t="e">
        <f>IF(AND('Mapa final'!#REF!="Muy Baja",'Mapa final'!#REF!="Catastrófico"),CONCATENATE("R38C",'Mapa final'!#REF!),"")</f>
        <v>#REF!</v>
      </c>
      <c r="X220" s="88" t="e">
        <f>IF(AND('Mapa final'!#REF!="Muy Baja",'Mapa final'!#REF!="Catastrófico"),CONCATENATE("R38C",'Mapa final'!#REF!),"")</f>
        <v>#REF!</v>
      </c>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row>
    <row r="221" spans="1:65" ht="15" customHeight="1" x14ac:dyDescent="0.25">
      <c r="A221" s="36"/>
      <c r="B221" s="203"/>
      <c r="C221" s="204"/>
      <c r="D221" s="205"/>
      <c r="E221" s="172"/>
      <c r="F221" s="167"/>
      <c r="G221" s="167"/>
      <c r="H221" s="167"/>
      <c r="I221" s="210"/>
      <c r="J221" s="100" t="e">
        <f>IF(AND('Mapa final'!#REF!="Muy Baja",'Mapa final'!#REF!="Leve"),CONCATENATE("R39C",'Mapa final'!#REF!),"")</f>
        <v>#REF!</v>
      </c>
      <c r="K221" s="115" t="e">
        <f>IF(AND('Mapa final'!#REF!="Muy Baja",'Mapa final'!#REF!="Leve"),CONCATENATE("R39C",'Mapa final'!#REF!),"")</f>
        <v>#REF!</v>
      </c>
      <c r="L221" s="101" t="e">
        <f>IF(AND('Mapa final'!#REF!="Muy Baja",'Mapa final'!#REF!="Leve"),CONCATENATE("R39C",'Mapa final'!#REF!),"")</f>
        <v>#REF!</v>
      </c>
      <c r="M221" s="100" t="e">
        <f>IF(AND('Mapa final'!#REF!="Muy Baja",'Mapa final'!#REF!="Menor"),CONCATENATE("R39C",'Mapa final'!#REF!),"")</f>
        <v>#REF!</v>
      </c>
      <c r="N221" s="115" t="e">
        <f>IF(AND('Mapa final'!#REF!="Muy Baja",'Mapa final'!#REF!="Menor"),CONCATENATE("R39C",'Mapa final'!#REF!),"")</f>
        <v>#REF!</v>
      </c>
      <c r="O221" s="101" t="e">
        <f>IF(AND('Mapa final'!#REF!="Muy Baja",'Mapa final'!#REF!="Menor"),CONCATENATE("R39C",'Mapa final'!#REF!),"")</f>
        <v>#REF!</v>
      </c>
      <c r="P221" s="92" t="e">
        <f>IF(AND('Mapa final'!#REF!="Muy Baja",'Mapa final'!#REF!="Moderado"),CONCATENATE("R39C",'Mapa final'!#REF!),"")</f>
        <v>#REF!</v>
      </c>
      <c r="Q221" s="114" t="e">
        <f>IF(AND('Mapa final'!#REF!="Muy Baja",'Mapa final'!#REF!="Moderado"),CONCATENATE("R39C",'Mapa final'!#REF!),"")</f>
        <v>#REF!</v>
      </c>
      <c r="R221" s="93" t="e">
        <f>IF(AND('Mapa final'!#REF!="Muy Baja",'Mapa final'!#REF!="Moderado"),CONCATENATE("R39C",'Mapa final'!#REF!),"")</f>
        <v>#REF!</v>
      </c>
      <c r="S221" s="119" t="e">
        <f>IF(AND('Mapa final'!#REF!="Muy Baja",'Mapa final'!#REF!="Mayor"),CONCATENATE("R39C",'Mapa final'!#REF!),"")</f>
        <v>#REF!</v>
      </c>
      <c r="T221" s="120" t="e">
        <f>IF(AND('Mapa final'!#REF!="Muy Baja",'Mapa final'!#REF!="Mayor"),CONCATENATE("R39C",'Mapa final'!#REF!),"")</f>
        <v>#REF!</v>
      </c>
      <c r="U221" s="121" t="e">
        <f>IF(AND('Mapa final'!#REF!="Muy Baja",'Mapa final'!#REF!="Mayor"),CONCATENATE("R39C",'Mapa final'!#REF!),"")</f>
        <v>#REF!</v>
      </c>
      <c r="V221" s="87" t="e">
        <f>IF(AND('Mapa final'!#REF!="Muy Baja",'Mapa final'!#REF!="Catastrófico"),CONCATENATE("R39C",'Mapa final'!#REF!),"")</f>
        <v>#REF!</v>
      </c>
      <c r="W221" s="113" t="e">
        <f>IF(AND('Mapa final'!#REF!="Muy Baja",'Mapa final'!#REF!="Catastrófico"),CONCATENATE("R39C",'Mapa final'!#REF!),"")</f>
        <v>#REF!</v>
      </c>
      <c r="X221" s="88" t="e">
        <f>IF(AND('Mapa final'!#REF!="Muy Baja",'Mapa final'!#REF!="Catastrófico"),CONCATENATE("R39C",'Mapa final'!#REF!),"")</f>
        <v>#REF!</v>
      </c>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row>
    <row r="222" spans="1:65" ht="15" customHeight="1" x14ac:dyDescent="0.25">
      <c r="A222" s="36"/>
      <c r="B222" s="203"/>
      <c r="C222" s="204"/>
      <c r="D222" s="205"/>
      <c r="E222" s="172"/>
      <c r="F222" s="167"/>
      <c r="G222" s="167"/>
      <c r="H222" s="167"/>
      <c r="I222" s="210"/>
      <c r="J222" s="100" t="e">
        <f>IF(AND('Mapa final'!#REF!="Muy Baja",'Mapa final'!#REF!="Leve"),CONCATENATE("R40C",'Mapa final'!#REF!),"")</f>
        <v>#REF!</v>
      </c>
      <c r="K222" s="115" t="e">
        <f>IF(AND('Mapa final'!#REF!="Muy Baja",'Mapa final'!#REF!="Leve"),CONCATENATE("R40C",'Mapa final'!#REF!),"")</f>
        <v>#REF!</v>
      </c>
      <c r="L222" s="101" t="e">
        <f>IF(AND('Mapa final'!#REF!="Muy Baja",'Mapa final'!#REF!="Leve"),CONCATENATE("R40C",'Mapa final'!#REF!),"")</f>
        <v>#REF!</v>
      </c>
      <c r="M222" s="100" t="e">
        <f>IF(AND('Mapa final'!#REF!="Muy Baja",'Mapa final'!#REF!="Menor"),CONCATENATE("R40C",'Mapa final'!#REF!),"")</f>
        <v>#REF!</v>
      </c>
      <c r="N222" s="115" t="e">
        <f>IF(AND('Mapa final'!#REF!="Muy Baja",'Mapa final'!#REF!="Menor"),CONCATENATE("R40C",'Mapa final'!#REF!),"")</f>
        <v>#REF!</v>
      </c>
      <c r="O222" s="101" t="e">
        <f>IF(AND('Mapa final'!#REF!="Muy Baja",'Mapa final'!#REF!="Menor"),CONCATENATE("R40C",'Mapa final'!#REF!),"")</f>
        <v>#REF!</v>
      </c>
      <c r="P222" s="92" t="e">
        <f>IF(AND('Mapa final'!#REF!="Muy Baja",'Mapa final'!#REF!="Moderado"),CONCATENATE("R40C",'Mapa final'!#REF!),"")</f>
        <v>#REF!</v>
      </c>
      <c r="Q222" s="114" t="e">
        <f>IF(AND('Mapa final'!#REF!="Muy Baja",'Mapa final'!#REF!="Moderado"),CONCATENATE("R40C",'Mapa final'!#REF!),"")</f>
        <v>#REF!</v>
      </c>
      <c r="R222" s="93" t="e">
        <f>IF(AND('Mapa final'!#REF!="Muy Baja",'Mapa final'!#REF!="Moderado"),CONCATENATE("R40C",'Mapa final'!#REF!),"")</f>
        <v>#REF!</v>
      </c>
      <c r="S222" s="119" t="e">
        <f>IF(AND('Mapa final'!#REF!="Muy Baja",'Mapa final'!#REF!="Mayor"),CONCATENATE("R40C",'Mapa final'!#REF!),"")</f>
        <v>#REF!</v>
      </c>
      <c r="T222" s="120" t="e">
        <f>IF(AND('Mapa final'!#REF!="Muy Baja",'Mapa final'!#REF!="Mayor"),CONCATENATE("R40C",'Mapa final'!#REF!),"")</f>
        <v>#REF!</v>
      </c>
      <c r="U222" s="121" t="e">
        <f>IF(AND('Mapa final'!#REF!="Muy Baja",'Mapa final'!#REF!="Mayor"),CONCATENATE("R40C",'Mapa final'!#REF!),"")</f>
        <v>#REF!</v>
      </c>
      <c r="V222" s="87" t="e">
        <f>IF(AND('Mapa final'!#REF!="Muy Baja",'Mapa final'!#REF!="Catastrófico"),CONCATENATE("R40C",'Mapa final'!#REF!),"")</f>
        <v>#REF!</v>
      </c>
      <c r="W222" s="113" t="e">
        <f>IF(AND('Mapa final'!#REF!="Muy Baja",'Mapa final'!#REF!="Catastrófico"),CONCATENATE("R40C",'Mapa final'!#REF!),"")</f>
        <v>#REF!</v>
      </c>
      <c r="X222" s="88" t="e">
        <f>IF(AND('Mapa final'!#REF!="Muy Baja",'Mapa final'!#REF!="Catastrófico"),CONCATENATE("R40C",'Mapa final'!#REF!),"")</f>
        <v>#REF!</v>
      </c>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row>
    <row r="223" spans="1:65" ht="15" customHeight="1" x14ac:dyDescent="0.25">
      <c r="A223" s="36"/>
      <c r="B223" s="203"/>
      <c r="C223" s="204"/>
      <c r="D223" s="205"/>
      <c r="E223" s="172"/>
      <c r="F223" s="167"/>
      <c r="G223" s="167"/>
      <c r="H223" s="167"/>
      <c r="I223" s="210"/>
      <c r="J223" s="100" t="e">
        <f>IF(AND('Mapa final'!#REF!="Muy Baja",'Mapa final'!#REF!="Leve"),CONCATENATE("R41C",'Mapa final'!#REF!),"")</f>
        <v>#REF!</v>
      </c>
      <c r="K223" s="115" t="e">
        <f>IF(AND('Mapa final'!#REF!="Muy Baja",'Mapa final'!#REF!="Leve"),CONCATENATE("R41C",'Mapa final'!#REF!),"")</f>
        <v>#REF!</v>
      </c>
      <c r="L223" s="101" t="e">
        <f>IF(AND('Mapa final'!#REF!="Muy Baja",'Mapa final'!#REF!="Leve"),CONCATENATE("R41C",'Mapa final'!#REF!),"")</f>
        <v>#REF!</v>
      </c>
      <c r="M223" s="100" t="e">
        <f>IF(AND('Mapa final'!#REF!="Muy Baja",'Mapa final'!#REF!="Menor"),CONCATENATE("R41C",'Mapa final'!#REF!),"")</f>
        <v>#REF!</v>
      </c>
      <c r="N223" s="115" t="e">
        <f>IF(AND('Mapa final'!#REF!="Muy Baja",'Mapa final'!#REF!="Menor"),CONCATENATE("R41C",'Mapa final'!#REF!),"")</f>
        <v>#REF!</v>
      </c>
      <c r="O223" s="101" t="e">
        <f>IF(AND('Mapa final'!#REF!="Muy Baja",'Mapa final'!#REF!="Menor"),CONCATENATE("R41C",'Mapa final'!#REF!),"")</f>
        <v>#REF!</v>
      </c>
      <c r="P223" s="92" t="e">
        <f>IF(AND('Mapa final'!#REF!="Muy Baja",'Mapa final'!#REF!="Moderado"),CONCATENATE("R41C",'Mapa final'!#REF!),"")</f>
        <v>#REF!</v>
      </c>
      <c r="Q223" s="114" t="e">
        <f>IF(AND('Mapa final'!#REF!="Muy Baja",'Mapa final'!#REF!="Moderado"),CONCATENATE("R41C",'Mapa final'!#REF!),"")</f>
        <v>#REF!</v>
      </c>
      <c r="R223" s="93" t="e">
        <f>IF(AND('Mapa final'!#REF!="Muy Baja",'Mapa final'!#REF!="Moderado"),CONCATENATE("R41C",'Mapa final'!#REF!),"")</f>
        <v>#REF!</v>
      </c>
      <c r="S223" s="119" t="e">
        <f>IF(AND('Mapa final'!#REF!="Muy Baja",'Mapa final'!#REF!="Mayor"),CONCATENATE("R41C",'Mapa final'!#REF!),"")</f>
        <v>#REF!</v>
      </c>
      <c r="T223" s="120" t="e">
        <f>IF(AND('Mapa final'!#REF!="Muy Baja",'Mapa final'!#REF!="Mayor"),CONCATENATE("R41C",'Mapa final'!#REF!),"")</f>
        <v>#REF!</v>
      </c>
      <c r="U223" s="121" t="e">
        <f>IF(AND('Mapa final'!#REF!="Muy Baja",'Mapa final'!#REF!="Mayor"),CONCATENATE("R41C",'Mapa final'!#REF!),"")</f>
        <v>#REF!</v>
      </c>
      <c r="V223" s="87" t="e">
        <f>IF(AND('Mapa final'!#REF!="Muy Baja",'Mapa final'!#REF!="Catastrófico"),CONCATENATE("R41C",'Mapa final'!#REF!),"")</f>
        <v>#REF!</v>
      </c>
      <c r="W223" s="113" t="e">
        <f>IF(AND('Mapa final'!#REF!="Muy Baja",'Mapa final'!#REF!="Catastrófico"),CONCATENATE("R41C",'Mapa final'!#REF!),"")</f>
        <v>#REF!</v>
      </c>
      <c r="X223" s="88" t="e">
        <f>IF(AND('Mapa final'!#REF!="Muy Baja",'Mapa final'!#REF!="Catastrófico"),CONCATENATE("R41C",'Mapa final'!#REF!),"")</f>
        <v>#REF!</v>
      </c>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row>
    <row r="224" spans="1:65" ht="15" customHeight="1" x14ac:dyDescent="0.25">
      <c r="A224" s="36"/>
      <c r="B224" s="203"/>
      <c r="C224" s="204"/>
      <c r="D224" s="205"/>
      <c r="E224" s="172"/>
      <c r="F224" s="167"/>
      <c r="G224" s="167"/>
      <c r="H224" s="167"/>
      <c r="I224" s="210"/>
      <c r="J224" s="100" t="e">
        <f>IF(AND('Mapa final'!#REF!="Muy Baja",'Mapa final'!#REF!="Leve"),CONCATENATE("R42C",'Mapa final'!#REF!),"")</f>
        <v>#REF!</v>
      </c>
      <c r="K224" s="115" t="e">
        <f>IF(AND('Mapa final'!#REF!="Muy Baja",'Mapa final'!#REF!="Leve"),CONCATENATE("R42C",'Mapa final'!#REF!),"")</f>
        <v>#REF!</v>
      </c>
      <c r="L224" s="101" t="e">
        <f>IF(AND('Mapa final'!#REF!="Muy Baja",'Mapa final'!#REF!="Leve"),CONCATENATE("R42C",'Mapa final'!#REF!),"")</f>
        <v>#REF!</v>
      </c>
      <c r="M224" s="100" t="e">
        <f>IF(AND('Mapa final'!#REF!="Muy Baja",'Mapa final'!#REF!="Menor"),CONCATENATE("R42C",'Mapa final'!#REF!),"")</f>
        <v>#REF!</v>
      </c>
      <c r="N224" s="115" t="e">
        <f>IF(AND('Mapa final'!#REF!="Muy Baja",'Mapa final'!#REF!="Menor"),CONCATENATE("R42C",'Mapa final'!#REF!),"")</f>
        <v>#REF!</v>
      </c>
      <c r="O224" s="101" t="e">
        <f>IF(AND('Mapa final'!#REF!="Muy Baja",'Mapa final'!#REF!="Menor"),CONCATENATE("R42C",'Mapa final'!#REF!),"")</f>
        <v>#REF!</v>
      </c>
      <c r="P224" s="92" t="e">
        <f>IF(AND('Mapa final'!#REF!="Muy Baja",'Mapa final'!#REF!="Moderado"),CONCATENATE("R42C",'Mapa final'!#REF!),"")</f>
        <v>#REF!</v>
      </c>
      <c r="Q224" s="114" t="e">
        <f>IF(AND('Mapa final'!#REF!="Muy Baja",'Mapa final'!#REF!="Moderado"),CONCATENATE("R42C",'Mapa final'!#REF!),"")</f>
        <v>#REF!</v>
      </c>
      <c r="R224" s="93" t="e">
        <f>IF(AND('Mapa final'!#REF!="Muy Baja",'Mapa final'!#REF!="Moderado"),CONCATENATE("R42C",'Mapa final'!#REF!),"")</f>
        <v>#REF!</v>
      </c>
      <c r="S224" s="119" t="e">
        <f>IF(AND('Mapa final'!#REF!="Muy Baja",'Mapa final'!#REF!="Mayor"),CONCATENATE("R42C",'Mapa final'!#REF!),"")</f>
        <v>#REF!</v>
      </c>
      <c r="T224" s="120" t="e">
        <f>IF(AND('Mapa final'!#REF!="Muy Baja",'Mapa final'!#REF!="Mayor"),CONCATENATE("R42C",'Mapa final'!#REF!),"")</f>
        <v>#REF!</v>
      </c>
      <c r="U224" s="121" t="e">
        <f>IF(AND('Mapa final'!#REF!="Muy Baja",'Mapa final'!#REF!="Mayor"),CONCATENATE("R42C",'Mapa final'!#REF!),"")</f>
        <v>#REF!</v>
      </c>
      <c r="V224" s="87" t="e">
        <f>IF(AND('Mapa final'!#REF!="Muy Baja",'Mapa final'!#REF!="Catastrófico"),CONCATENATE("R42C",'Mapa final'!#REF!),"")</f>
        <v>#REF!</v>
      </c>
      <c r="W224" s="113" t="e">
        <f>IF(AND('Mapa final'!#REF!="Muy Baja",'Mapa final'!#REF!="Catastrófico"),CONCATENATE("R42C",'Mapa final'!#REF!),"")</f>
        <v>#REF!</v>
      </c>
      <c r="X224" s="88" t="e">
        <f>IF(AND('Mapa final'!#REF!="Muy Baja",'Mapa final'!#REF!="Catastrófico"),CONCATENATE("R42C",'Mapa final'!#REF!),"")</f>
        <v>#REF!</v>
      </c>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row>
    <row r="225" spans="1:65" ht="15" customHeight="1" thickBot="1" x14ac:dyDescent="0.3">
      <c r="A225" s="36"/>
      <c r="B225" s="206"/>
      <c r="C225" s="207"/>
      <c r="D225" s="208"/>
      <c r="E225" s="211"/>
      <c r="F225" s="212"/>
      <c r="G225" s="212"/>
      <c r="H225" s="212"/>
      <c r="I225" s="213"/>
      <c r="J225" s="102" t="e">
        <f>IF(AND('Mapa final'!#REF!="Muy Baja",'Mapa final'!#REF!="Leve"),CONCATENATE("R43C",'Mapa final'!#REF!),"")</f>
        <v>#REF!</v>
      </c>
      <c r="K225" s="103" t="e">
        <f>IF(AND('Mapa final'!#REF!="Muy Baja",'Mapa final'!#REF!="Leve"),CONCATENATE("R43C",'Mapa final'!#REF!),"")</f>
        <v>#REF!</v>
      </c>
      <c r="L225" s="104" t="e">
        <f>IF(AND('Mapa final'!#REF!="Muy Baja",'Mapa final'!#REF!="Leve"),CONCATENATE("R43C",'Mapa final'!#REF!),"")</f>
        <v>#REF!</v>
      </c>
      <c r="M225" s="102" t="e">
        <f>IF(AND('Mapa final'!#REF!="Muy Baja",'Mapa final'!#REF!="Menor"),CONCATENATE("R43C",'Mapa final'!#REF!),"")</f>
        <v>#REF!</v>
      </c>
      <c r="N225" s="103" t="e">
        <f>IF(AND('Mapa final'!#REF!="Muy Baja",'Mapa final'!#REF!="Menor"),CONCATENATE("R43C",'Mapa final'!#REF!),"")</f>
        <v>#REF!</v>
      </c>
      <c r="O225" s="104" t="e">
        <f>IF(AND('Mapa final'!#REF!="Muy Baja",'Mapa final'!#REF!="Menor"),CONCATENATE("R43C",'Mapa final'!#REF!),"")</f>
        <v>#REF!</v>
      </c>
      <c r="P225" s="94" t="e">
        <f>IF(AND('Mapa final'!#REF!="Muy Baja",'Mapa final'!#REF!="Moderado"),CONCATENATE("R43C",'Mapa final'!#REF!),"")</f>
        <v>#REF!</v>
      </c>
      <c r="Q225" s="95" t="e">
        <f>IF(AND('Mapa final'!#REF!="Muy Baja",'Mapa final'!#REF!="Moderado"),CONCATENATE("R43C",'Mapa final'!#REF!),"")</f>
        <v>#REF!</v>
      </c>
      <c r="R225" s="96" t="e">
        <f>IF(AND('Mapa final'!#REF!="Muy Baja",'Mapa final'!#REF!="Moderado"),CONCATENATE("R43C",'Mapa final'!#REF!),"")</f>
        <v>#REF!</v>
      </c>
      <c r="S225" s="122" t="e">
        <f>IF(AND('Mapa final'!#REF!="Muy Baja",'Mapa final'!#REF!="Mayor"),CONCATENATE("R43C",'Mapa final'!#REF!),"")</f>
        <v>#REF!</v>
      </c>
      <c r="T225" s="123" t="e">
        <f>IF(AND('Mapa final'!#REF!="Muy Baja",'Mapa final'!#REF!="Mayor"),CONCATENATE("R43C",'Mapa final'!#REF!),"")</f>
        <v>#REF!</v>
      </c>
      <c r="U225" s="124" t="e">
        <f>IF(AND('Mapa final'!#REF!="Muy Baja",'Mapa final'!#REF!="Mayor"),CONCATENATE("R43C",'Mapa final'!#REF!),"")</f>
        <v>#REF!</v>
      </c>
      <c r="V225" s="105" t="e">
        <f>IF(AND('Mapa final'!#REF!="Muy Baja",'Mapa final'!#REF!="Catastrófico"),CONCATENATE("R43C",'Mapa final'!#REF!),"")</f>
        <v>#REF!</v>
      </c>
      <c r="W225" s="106" t="e">
        <f>IF(AND('Mapa final'!#REF!="Muy Baja",'Mapa final'!#REF!="Catastrófico"),CONCATENATE("R43C",'Mapa final'!#REF!),"")</f>
        <v>#REF!</v>
      </c>
      <c r="X225" s="107" t="e">
        <f>IF(AND('Mapa final'!#REF!="Muy Baja",'Mapa final'!#REF!="Catastrófico"),CONCATENATE("R43C",'Mapa final'!#REF!),"")</f>
        <v>#REF!</v>
      </c>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row>
    <row r="226" spans="1:65" x14ac:dyDescent="0.25">
      <c r="A226" s="36"/>
      <c r="B226" s="36"/>
      <c r="C226" s="36"/>
      <c r="D226" s="36"/>
      <c r="E226" s="36"/>
      <c r="F226" s="36"/>
      <c r="G226" s="36"/>
      <c r="H226" s="36"/>
      <c r="I226" s="36"/>
      <c r="J226" s="166" t="s">
        <v>96</v>
      </c>
      <c r="K226" s="167"/>
      <c r="L226" s="167"/>
      <c r="M226" s="171" t="s">
        <v>95</v>
      </c>
      <c r="N226" s="167"/>
      <c r="O226" s="167"/>
      <c r="P226" s="171" t="s">
        <v>94</v>
      </c>
      <c r="Q226" s="167"/>
      <c r="R226" s="167"/>
      <c r="S226" s="171" t="s">
        <v>93</v>
      </c>
      <c r="T226" s="174"/>
      <c r="U226" s="167"/>
      <c r="V226" s="171" t="s">
        <v>92</v>
      </c>
      <c r="W226" s="167"/>
      <c r="X226" s="175"/>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row>
    <row r="227" spans="1:65" x14ac:dyDescent="0.25">
      <c r="A227" s="36"/>
      <c r="B227" s="36"/>
      <c r="C227" s="36"/>
      <c r="D227" s="36"/>
      <c r="E227" s="36"/>
      <c r="F227" s="36"/>
      <c r="G227" s="36"/>
      <c r="H227" s="36"/>
      <c r="I227" s="36"/>
      <c r="J227" s="168"/>
      <c r="K227" s="167"/>
      <c r="L227" s="167"/>
      <c r="M227" s="172"/>
      <c r="N227" s="167"/>
      <c r="O227" s="167"/>
      <c r="P227" s="172"/>
      <c r="Q227" s="167"/>
      <c r="R227" s="167"/>
      <c r="S227" s="172"/>
      <c r="T227" s="167"/>
      <c r="U227" s="167"/>
      <c r="V227" s="172"/>
      <c r="W227" s="167"/>
      <c r="X227" s="175"/>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row>
    <row r="228" spans="1:65" x14ac:dyDescent="0.25">
      <c r="A228" s="36"/>
      <c r="B228" s="36"/>
      <c r="C228" s="36"/>
      <c r="D228" s="36"/>
      <c r="E228" s="36"/>
      <c r="F228" s="36"/>
      <c r="G228" s="36"/>
      <c r="H228" s="36"/>
      <c r="I228" s="36"/>
      <c r="J228" s="168"/>
      <c r="K228" s="167"/>
      <c r="L228" s="167"/>
      <c r="M228" s="172"/>
      <c r="N228" s="167"/>
      <c r="O228" s="167"/>
      <c r="P228" s="172"/>
      <c r="Q228" s="167"/>
      <c r="R228" s="167"/>
      <c r="S228" s="172"/>
      <c r="T228" s="167"/>
      <c r="U228" s="167"/>
      <c r="V228" s="172"/>
      <c r="W228" s="167"/>
      <c r="X228" s="175"/>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row>
    <row r="229" spans="1:65" x14ac:dyDescent="0.25">
      <c r="A229" s="36"/>
      <c r="B229" s="36"/>
      <c r="C229" s="36"/>
      <c r="D229" s="36"/>
      <c r="E229" s="36"/>
      <c r="F229" s="36"/>
      <c r="G229" s="36"/>
      <c r="H229" s="36"/>
      <c r="I229" s="36"/>
      <c r="J229" s="168"/>
      <c r="K229" s="167"/>
      <c r="L229" s="167"/>
      <c r="M229" s="172"/>
      <c r="N229" s="167"/>
      <c r="O229" s="167"/>
      <c r="P229" s="172"/>
      <c r="Q229" s="167"/>
      <c r="R229" s="167"/>
      <c r="S229" s="172"/>
      <c r="T229" s="167"/>
      <c r="U229" s="167"/>
      <c r="V229" s="172"/>
      <c r="W229" s="167"/>
      <c r="X229" s="175"/>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row>
    <row r="230" spans="1:65" x14ac:dyDescent="0.25">
      <c r="A230" s="36"/>
      <c r="B230" s="36"/>
      <c r="C230" s="36"/>
      <c r="D230" s="36"/>
      <c r="E230" s="36"/>
      <c r="F230" s="36"/>
      <c r="G230" s="36"/>
      <c r="H230" s="36"/>
      <c r="I230" s="36"/>
      <c r="J230" s="168"/>
      <c r="K230" s="167"/>
      <c r="L230" s="167"/>
      <c r="M230" s="172"/>
      <c r="N230" s="167"/>
      <c r="O230" s="167"/>
      <c r="P230" s="172"/>
      <c r="Q230" s="167"/>
      <c r="R230" s="167"/>
      <c r="S230" s="172"/>
      <c r="T230" s="167"/>
      <c r="U230" s="167"/>
      <c r="V230" s="172"/>
      <c r="W230" s="167"/>
      <c r="X230" s="175"/>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row>
    <row r="231" spans="1:65" ht="15.75" thickBot="1" x14ac:dyDescent="0.3">
      <c r="A231" s="36"/>
      <c r="B231" s="36"/>
      <c r="C231" s="36"/>
      <c r="D231" s="36"/>
      <c r="E231" s="36"/>
      <c r="F231" s="36"/>
      <c r="G231" s="36"/>
      <c r="H231" s="36"/>
      <c r="I231" s="36"/>
      <c r="J231" s="169"/>
      <c r="K231" s="170"/>
      <c r="L231" s="170"/>
      <c r="M231" s="173"/>
      <c r="N231" s="170"/>
      <c r="O231" s="170"/>
      <c r="P231" s="173"/>
      <c r="Q231" s="170"/>
      <c r="R231" s="170"/>
      <c r="S231" s="173"/>
      <c r="T231" s="170"/>
      <c r="U231" s="170"/>
      <c r="V231" s="173"/>
      <c r="W231" s="170"/>
      <c r="X231" s="17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row>
    <row r="232" spans="1:65" x14ac:dyDescent="0.2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row>
    <row r="233" spans="1:65" ht="15" customHeight="1" x14ac:dyDescent="0.25">
      <c r="A233" s="36"/>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36"/>
      <c r="AG233" s="36"/>
      <c r="AH233" s="36"/>
      <c r="AI233" s="36"/>
      <c r="AJ233" s="36"/>
      <c r="AK233" s="36"/>
      <c r="AL233" s="36"/>
      <c r="AM233" s="36"/>
      <c r="AN233" s="36"/>
      <c r="AO233" s="36"/>
      <c r="AP233" s="36"/>
      <c r="AQ233" s="36"/>
      <c r="AR233" s="36"/>
      <c r="AS233" s="36"/>
    </row>
    <row r="234" spans="1:65" ht="15" customHeight="1" x14ac:dyDescent="0.25">
      <c r="A234" s="36"/>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36"/>
      <c r="AG234" s="36"/>
      <c r="AH234" s="36"/>
      <c r="AI234" s="36"/>
      <c r="AJ234" s="36"/>
      <c r="AK234" s="36"/>
      <c r="AL234" s="36"/>
      <c r="AM234" s="36"/>
      <c r="AN234" s="36"/>
      <c r="AO234" s="36"/>
      <c r="AP234" s="36"/>
      <c r="AQ234" s="36"/>
      <c r="AR234" s="36"/>
      <c r="AS234" s="36"/>
    </row>
    <row r="235" spans="1:65" x14ac:dyDescent="0.2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row>
    <row r="236" spans="1:65" x14ac:dyDescent="0.2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row>
    <row r="237" spans="1:65" x14ac:dyDescent="0.2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row>
    <row r="238" spans="1:65" x14ac:dyDescent="0.2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row>
    <row r="239" spans="1:65" x14ac:dyDescent="0.2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row>
    <row r="240" spans="1:65" x14ac:dyDescent="0.2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row>
    <row r="241" spans="1:45" x14ac:dyDescent="0.2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row>
    <row r="242" spans="1:45" x14ac:dyDescent="0.2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row>
    <row r="243" spans="1:45" x14ac:dyDescent="0.2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45" x14ac:dyDescent="0.2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row>
    <row r="245" spans="1:45" x14ac:dyDescent="0.2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row>
    <row r="246" spans="1:45" x14ac:dyDescent="0.2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row>
    <row r="247" spans="1:45" x14ac:dyDescent="0.2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45" x14ac:dyDescent="0.2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row>
    <row r="249" spans="1:45" x14ac:dyDescent="0.2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row>
    <row r="250" spans="1:45" x14ac:dyDescent="0.2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row>
    <row r="251" spans="1:45" x14ac:dyDescent="0.2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row>
    <row r="252" spans="1:45" x14ac:dyDescent="0.2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row>
    <row r="253" spans="1:45" x14ac:dyDescent="0.2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row>
    <row r="254" spans="1:45" x14ac:dyDescent="0.2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45" x14ac:dyDescent="0.2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row>
    <row r="256" spans="1:45" x14ac:dyDescent="0.2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row>
    <row r="257" spans="1:45" x14ac:dyDescent="0.2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row>
    <row r="258" spans="1:45" x14ac:dyDescent="0.2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row>
    <row r="259" spans="1:45" x14ac:dyDescent="0.2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row>
    <row r="260" spans="1:45" x14ac:dyDescent="0.2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row>
    <row r="261" spans="1:45" x14ac:dyDescent="0.2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row>
    <row r="262" spans="1:45" x14ac:dyDescent="0.2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row>
    <row r="263" spans="1:45" x14ac:dyDescent="0.2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row>
    <row r="264" spans="1:45" x14ac:dyDescent="0.2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row>
    <row r="265" spans="1:45" x14ac:dyDescent="0.2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row>
    <row r="266" spans="1:45" x14ac:dyDescent="0.2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row>
    <row r="267" spans="1:45" x14ac:dyDescent="0.2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row>
    <row r="268" spans="1:45" x14ac:dyDescent="0.2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row>
    <row r="269" spans="1:45" x14ac:dyDescent="0.2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row>
    <row r="270" spans="1:45" x14ac:dyDescent="0.2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row>
    <row r="271" spans="1:45" x14ac:dyDescent="0.2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row>
    <row r="272" spans="1:45" x14ac:dyDescent="0.2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row>
    <row r="273" spans="1:45" x14ac:dyDescent="0.2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row>
    <row r="274" spans="1:45" x14ac:dyDescent="0.2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x14ac:dyDescent="0.2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row>
    <row r="276" spans="1:45" x14ac:dyDescent="0.2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row>
    <row r="277" spans="1:45" x14ac:dyDescent="0.2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row>
    <row r="278" spans="1:45" x14ac:dyDescent="0.2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row>
    <row r="279" spans="1:45" x14ac:dyDescent="0.2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x14ac:dyDescent="0.2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row>
    <row r="281" spans="1:45" x14ac:dyDescent="0.2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row>
    <row r="282" spans="1:45" x14ac:dyDescent="0.2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row>
    <row r="283" spans="1:45" x14ac:dyDescent="0.2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row>
    <row r="284" spans="1:45" x14ac:dyDescent="0.2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row>
    <row r="285" spans="1:45" x14ac:dyDescent="0.2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row>
    <row r="286" spans="1:45" x14ac:dyDescent="0.2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row>
    <row r="287" spans="1:45" x14ac:dyDescent="0.2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row>
    <row r="288" spans="1:45" x14ac:dyDescent="0.2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row>
    <row r="289" spans="1:45" x14ac:dyDescent="0.2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x14ac:dyDescent="0.2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row>
    <row r="291" spans="1:45" x14ac:dyDescent="0.2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row>
    <row r="292" spans="1:45" x14ac:dyDescent="0.2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row>
    <row r="293" spans="1:45" x14ac:dyDescent="0.2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row>
    <row r="294" spans="1:45" x14ac:dyDescent="0.2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row>
    <row r="295" spans="1:45" x14ac:dyDescent="0.2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row>
    <row r="296" spans="1:45" x14ac:dyDescent="0.2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row>
    <row r="297" spans="1:45" x14ac:dyDescent="0.2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row>
    <row r="298" spans="1:45" x14ac:dyDescent="0.2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row>
    <row r="299" spans="1:45" x14ac:dyDescent="0.2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x14ac:dyDescent="0.2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row>
    <row r="301" spans="1:45" x14ac:dyDescent="0.2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row>
    <row r="302" spans="1:45" x14ac:dyDescent="0.2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x14ac:dyDescent="0.2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row>
    <row r="304" spans="1:45" x14ac:dyDescent="0.2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row>
    <row r="305" spans="1:45" x14ac:dyDescent="0.2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row>
    <row r="306" spans="1:45" x14ac:dyDescent="0.2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row>
    <row r="307" spans="1:45" x14ac:dyDescent="0.2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row>
    <row r="308" spans="1:45" x14ac:dyDescent="0.2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row>
    <row r="309" spans="1:45" x14ac:dyDescent="0.2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row>
    <row r="310" spans="1:45" x14ac:dyDescent="0.2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row>
    <row r="311" spans="1:45" x14ac:dyDescent="0.2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row>
    <row r="312" spans="1:45" x14ac:dyDescent="0.2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row>
    <row r="313" spans="1:45" x14ac:dyDescent="0.2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row>
    <row r="314" spans="1:45" x14ac:dyDescent="0.2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x14ac:dyDescent="0.2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row>
    <row r="316" spans="1:45" x14ac:dyDescent="0.2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row>
    <row r="317" spans="1:45" x14ac:dyDescent="0.2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row>
    <row r="318" spans="1:45" x14ac:dyDescent="0.2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row>
    <row r="319" spans="1:45" x14ac:dyDescent="0.2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row>
    <row r="320" spans="1:45" x14ac:dyDescent="0.2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row>
    <row r="321" spans="1:45" x14ac:dyDescent="0.2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row>
    <row r="322" spans="1:45" x14ac:dyDescent="0.2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row>
    <row r="323" spans="1:45" x14ac:dyDescent="0.2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row>
    <row r="324" spans="1:45" x14ac:dyDescent="0.2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row>
    <row r="325" spans="1:45" x14ac:dyDescent="0.2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row>
    <row r="326" spans="1:45" x14ac:dyDescent="0.2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row>
    <row r="327" spans="1:45" x14ac:dyDescent="0.2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row>
    <row r="328" spans="1:45" x14ac:dyDescent="0.2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row>
    <row r="329" spans="1:45" x14ac:dyDescent="0.2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row>
    <row r="330" spans="1:45" x14ac:dyDescent="0.2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row>
    <row r="331" spans="1:45" x14ac:dyDescent="0.2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row>
    <row r="332" spans="1:45" x14ac:dyDescent="0.2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row>
    <row r="333" spans="1:45" x14ac:dyDescent="0.2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row>
    <row r="334" spans="1:45" x14ac:dyDescent="0.2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row>
    <row r="335" spans="1:45" x14ac:dyDescent="0.2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row>
    <row r="336" spans="1:45" x14ac:dyDescent="0.2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row>
    <row r="337" spans="1:45" x14ac:dyDescent="0.2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row>
    <row r="338" spans="1:45" x14ac:dyDescent="0.2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row>
    <row r="339" spans="1:45" x14ac:dyDescent="0.2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row>
    <row r="340" spans="1:45" x14ac:dyDescent="0.2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row>
    <row r="341" spans="1:45" x14ac:dyDescent="0.2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row>
    <row r="342" spans="1:45" x14ac:dyDescent="0.2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row>
    <row r="343" spans="1:45" x14ac:dyDescent="0.2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row>
    <row r="344" spans="1:45" x14ac:dyDescent="0.2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row>
    <row r="345" spans="1:45" x14ac:dyDescent="0.2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row>
    <row r="346" spans="1:45" x14ac:dyDescent="0.2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row>
    <row r="347" spans="1:45" x14ac:dyDescent="0.2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row>
    <row r="348" spans="1:45" x14ac:dyDescent="0.2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row>
    <row r="349" spans="1:45" x14ac:dyDescent="0.2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row>
    <row r="350" spans="1:45" x14ac:dyDescent="0.2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row>
    <row r="351" spans="1:45" x14ac:dyDescent="0.2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row>
    <row r="352" spans="1:45" x14ac:dyDescent="0.2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row>
    <row r="353" spans="1:45" x14ac:dyDescent="0.2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row>
    <row r="354" spans="1:45" x14ac:dyDescent="0.2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row>
    <row r="355" spans="1:45" x14ac:dyDescent="0.2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row>
    <row r="356" spans="1:45" x14ac:dyDescent="0.2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row>
    <row r="357" spans="1:45" x14ac:dyDescent="0.2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row>
    <row r="358" spans="1:45" x14ac:dyDescent="0.2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row>
    <row r="359" spans="1:45" x14ac:dyDescent="0.2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row>
    <row r="360" spans="1:45" x14ac:dyDescent="0.2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row>
    <row r="361" spans="1:45" x14ac:dyDescent="0.25">
      <c r="A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row>
    <row r="362" spans="1:45" x14ac:dyDescent="0.25">
      <c r="A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row>
    <row r="363" spans="1:45" x14ac:dyDescent="0.25">
      <c r="A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row>
    <row r="364" spans="1:45" x14ac:dyDescent="0.25">
      <c r="A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row>
    <row r="365" spans="1:45" x14ac:dyDescent="0.25">
      <c r="A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row>
    <row r="366" spans="1:45" x14ac:dyDescent="0.25">
      <c r="A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row>
    <row r="367" spans="1:45" x14ac:dyDescent="0.25">
      <c r="A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row>
    <row r="368" spans="1:45" x14ac:dyDescent="0.25">
      <c r="A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row>
    <row r="369" spans="1:45" x14ac:dyDescent="0.25">
      <c r="A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row>
    <row r="370" spans="1:45" x14ac:dyDescent="0.25">
      <c r="A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row>
    <row r="371" spans="1:45" x14ac:dyDescent="0.25">
      <c r="A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row>
    <row r="372" spans="1:45" x14ac:dyDescent="0.25">
      <c r="A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row>
    <row r="373" spans="1:45" x14ac:dyDescent="0.25">
      <c r="A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row>
    <row r="374" spans="1:45" x14ac:dyDescent="0.25">
      <c r="A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row>
    <row r="375" spans="1:45" x14ac:dyDescent="0.25">
      <c r="A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row>
    <row r="376" spans="1:45" x14ac:dyDescent="0.25">
      <c r="A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row>
    <row r="377" spans="1:45" x14ac:dyDescent="0.25">
      <c r="A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row>
    <row r="378" spans="1:45" x14ac:dyDescent="0.25">
      <c r="A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row>
    <row r="379" spans="1:45" x14ac:dyDescent="0.25">
      <c r="A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row>
    <row r="380" spans="1:45" x14ac:dyDescent="0.25">
      <c r="A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row>
    <row r="381" spans="1:45" x14ac:dyDescent="0.25">
      <c r="A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row>
    <row r="382" spans="1:45" x14ac:dyDescent="0.25">
      <c r="A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row>
    <row r="383" spans="1:45" x14ac:dyDescent="0.25">
      <c r="A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row>
    <row r="384" spans="1:45" x14ac:dyDescent="0.25">
      <c r="A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row>
    <row r="385" spans="1:45" x14ac:dyDescent="0.25">
      <c r="A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row>
    <row r="386" spans="1:45" x14ac:dyDescent="0.25">
      <c r="A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row>
    <row r="387" spans="1:45" x14ac:dyDescent="0.25">
      <c r="A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row>
    <row r="388" spans="1:45" x14ac:dyDescent="0.25">
      <c r="A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row>
    <row r="389" spans="1:45" x14ac:dyDescent="0.25">
      <c r="A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row>
    <row r="390" spans="1:45" x14ac:dyDescent="0.25">
      <c r="A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row>
    <row r="391" spans="1:45" x14ac:dyDescent="0.25">
      <c r="A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row>
    <row r="392" spans="1:45" x14ac:dyDescent="0.25">
      <c r="A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row>
    <row r="393" spans="1:45" x14ac:dyDescent="0.25">
      <c r="A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row>
    <row r="394" spans="1:45" x14ac:dyDescent="0.25">
      <c r="A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row>
    <row r="395" spans="1:45" x14ac:dyDescent="0.25">
      <c r="A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row>
    <row r="396" spans="1:45" x14ac:dyDescent="0.25">
      <c r="A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row>
    <row r="397" spans="1:45" x14ac:dyDescent="0.25">
      <c r="A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row>
    <row r="398" spans="1:45" x14ac:dyDescent="0.25">
      <c r="A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row>
    <row r="399" spans="1:45" x14ac:dyDescent="0.25">
      <c r="A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row>
    <row r="400" spans="1:45" x14ac:dyDescent="0.25">
      <c r="A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row>
    <row r="401" spans="1:45" x14ac:dyDescent="0.25">
      <c r="A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row>
    <row r="402" spans="1:45" x14ac:dyDescent="0.25">
      <c r="A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row>
    <row r="403" spans="1:45" x14ac:dyDescent="0.25">
      <c r="A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row>
    <row r="404" spans="1:45" x14ac:dyDescent="0.25">
      <c r="A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row>
    <row r="405" spans="1:45" x14ac:dyDescent="0.25">
      <c r="A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row>
    <row r="406" spans="1:45" x14ac:dyDescent="0.25">
      <c r="A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row>
    <row r="407" spans="1:45" x14ac:dyDescent="0.25">
      <c r="A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row>
    <row r="408" spans="1:45" x14ac:dyDescent="0.25">
      <c r="A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row>
    <row r="409" spans="1:45" x14ac:dyDescent="0.25">
      <c r="A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row>
    <row r="410" spans="1:45" x14ac:dyDescent="0.25">
      <c r="A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row>
    <row r="411" spans="1:45" x14ac:dyDescent="0.25">
      <c r="A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row>
    <row r="412" spans="1:45" x14ac:dyDescent="0.25">
      <c r="A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row>
    <row r="413" spans="1:45" x14ac:dyDescent="0.25">
      <c r="A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row>
    <row r="414" spans="1:45" x14ac:dyDescent="0.25">
      <c r="A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row>
    <row r="415" spans="1:45" x14ac:dyDescent="0.25">
      <c r="A415" s="36"/>
    </row>
    <row r="416" spans="1:45" x14ac:dyDescent="0.25">
      <c r="A416" s="36"/>
    </row>
    <row r="417" spans="1:1" x14ac:dyDescent="0.25">
      <c r="A417" s="36"/>
    </row>
    <row r="418" spans="1:1" x14ac:dyDescent="0.25">
      <c r="A418" s="36"/>
    </row>
  </sheetData>
  <mergeCells count="17">
    <mergeCell ref="Z50:AE93"/>
    <mergeCell ref="E50:I93"/>
    <mergeCell ref="Z6:AE49"/>
    <mergeCell ref="B2:I4"/>
    <mergeCell ref="J2:X4"/>
    <mergeCell ref="B6:D225"/>
    <mergeCell ref="E6:I49"/>
    <mergeCell ref="E182:I225"/>
    <mergeCell ref="Z138:AE181"/>
    <mergeCell ref="E138:I181"/>
    <mergeCell ref="Z94:AE137"/>
    <mergeCell ref="E94:I137"/>
    <mergeCell ref="J226:L231"/>
    <mergeCell ref="M226:O231"/>
    <mergeCell ref="P226:R231"/>
    <mergeCell ref="S226:U231"/>
    <mergeCell ref="V226:X2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Q59"/>
  <sheetViews>
    <sheetView tabSelected="1" zoomScaleNormal="100" workbookViewId="0">
      <pane ySplit="6" topLeftCell="A7" activePane="bottomLeft" state="frozen"/>
      <selection activeCell="A6" sqref="A6"/>
      <selection pane="bottomLeft" activeCell="A5" sqref="A5:A6"/>
    </sheetView>
  </sheetViews>
  <sheetFormatPr baseColWidth="10" defaultColWidth="11.42578125" defaultRowHeight="16.5" x14ac:dyDescent="0.25"/>
  <cols>
    <col min="1" max="1" width="4" style="1" bestFit="1" customWidth="1"/>
    <col min="2" max="2" width="21.5703125" style="1" customWidth="1"/>
    <col min="3" max="3" width="25.5703125" style="1" customWidth="1"/>
    <col min="4" max="4" width="20.5703125" style="1" customWidth="1"/>
    <col min="5" max="5" width="15.5703125" style="1" customWidth="1"/>
    <col min="6" max="6" width="24.42578125" style="1" customWidth="1"/>
    <col min="7" max="7" width="21.85546875" style="1" customWidth="1"/>
    <col min="8" max="8" width="32.42578125" style="1" customWidth="1"/>
    <col min="9" max="9" width="19" style="1" customWidth="1"/>
    <col min="10" max="10" width="17.85546875" style="1" customWidth="1"/>
    <col min="11" max="11" width="16.5703125" style="1" customWidth="1"/>
    <col min="12" max="12" width="6.42578125" style="1" customWidth="1"/>
    <col min="13" max="13" width="33" style="1" customWidth="1"/>
    <col min="14" max="14" width="42" style="1" customWidth="1"/>
    <col min="15" max="15" width="15.42578125" style="1" customWidth="1"/>
    <col min="16" max="16" width="6.42578125" style="1" customWidth="1"/>
    <col min="17" max="17" width="16" style="1" customWidth="1"/>
    <col min="18" max="71" width="11.42578125" style="2" customWidth="1"/>
    <col min="72" max="16384" width="11.42578125" style="2"/>
  </cols>
  <sheetData>
    <row r="1" spans="1:17" ht="16.5" customHeight="1" x14ac:dyDescent="0.25">
      <c r="A1" s="261" t="s">
        <v>272</v>
      </c>
      <c r="B1" s="262"/>
      <c r="C1" s="262"/>
      <c r="D1" s="262"/>
      <c r="E1" s="262"/>
      <c r="F1" s="262"/>
      <c r="G1" s="262"/>
      <c r="H1" s="262"/>
      <c r="I1" s="262"/>
      <c r="J1" s="262"/>
      <c r="K1" s="262"/>
      <c r="L1" s="262"/>
      <c r="M1" s="262"/>
      <c r="N1" s="262"/>
      <c r="O1" s="262"/>
      <c r="P1" s="262"/>
      <c r="Q1" s="262"/>
    </row>
    <row r="2" spans="1:17" ht="24" customHeight="1" x14ac:dyDescent="0.25">
      <c r="A2" s="263"/>
      <c r="B2" s="264"/>
      <c r="C2" s="264"/>
      <c r="D2" s="264"/>
      <c r="E2" s="264"/>
      <c r="F2" s="264"/>
      <c r="G2" s="264"/>
      <c r="H2" s="264"/>
      <c r="I2" s="264"/>
      <c r="J2" s="264"/>
      <c r="K2" s="264"/>
      <c r="L2" s="264"/>
      <c r="M2" s="264"/>
      <c r="N2" s="264"/>
      <c r="O2" s="264"/>
      <c r="P2" s="264"/>
      <c r="Q2" s="264"/>
    </row>
    <row r="3" spans="1:17" x14ac:dyDescent="0.25">
      <c r="A3" s="19"/>
      <c r="B3" s="19"/>
      <c r="C3" s="19"/>
      <c r="D3" s="19"/>
      <c r="E3" s="19"/>
      <c r="F3" s="19"/>
      <c r="G3" s="19"/>
      <c r="H3" s="19"/>
      <c r="I3" s="19"/>
      <c r="J3" s="19"/>
      <c r="K3" s="19"/>
      <c r="L3" s="19"/>
      <c r="M3" s="19"/>
      <c r="N3" s="19"/>
      <c r="O3" s="19"/>
      <c r="P3" s="19"/>
      <c r="Q3" s="19"/>
    </row>
    <row r="4" spans="1:17" x14ac:dyDescent="0.25">
      <c r="A4" s="265" t="s">
        <v>117</v>
      </c>
      <c r="B4" s="266"/>
      <c r="C4" s="266"/>
      <c r="D4" s="266"/>
      <c r="E4" s="266"/>
      <c r="F4" s="266"/>
      <c r="G4" s="266"/>
      <c r="H4" s="266"/>
      <c r="I4" s="266"/>
      <c r="J4" s="267"/>
      <c r="K4" s="265" t="s">
        <v>118</v>
      </c>
      <c r="L4" s="266"/>
      <c r="M4" s="266"/>
      <c r="N4" s="266"/>
      <c r="O4" s="266"/>
      <c r="P4" s="266"/>
      <c r="Q4" s="267"/>
    </row>
    <row r="5" spans="1:17" ht="23.45" customHeight="1" x14ac:dyDescent="0.25">
      <c r="A5" s="268" t="s">
        <v>0</v>
      </c>
      <c r="B5" s="253" t="s">
        <v>178</v>
      </c>
      <c r="C5" s="253" t="s">
        <v>179</v>
      </c>
      <c r="D5" s="253" t="s">
        <v>162</v>
      </c>
      <c r="E5" s="259" t="s">
        <v>2</v>
      </c>
      <c r="F5" s="253" t="s">
        <v>3</v>
      </c>
      <c r="G5" s="253" t="s">
        <v>34</v>
      </c>
      <c r="H5" s="270" t="s">
        <v>1</v>
      </c>
      <c r="I5" s="260" t="s">
        <v>37</v>
      </c>
      <c r="J5" s="253" t="s">
        <v>114</v>
      </c>
      <c r="K5" s="255" t="s">
        <v>30</v>
      </c>
      <c r="L5" s="256" t="s">
        <v>5</v>
      </c>
      <c r="M5" s="260" t="s">
        <v>73</v>
      </c>
      <c r="N5" s="260" t="s">
        <v>78</v>
      </c>
      <c r="O5" s="258" t="s">
        <v>35</v>
      </c>
      <c r="P5" s="256" t="s">
        <v>5</v>
      </c>
      <c r="Q5" s="253" t="s">
        <v>36</v>
      </c>
    </row>
    <row r="6" spans="1:17" s="83" customFormat="1" ht="38.1" customHeight="1" x14ac:dyDescent="0.25">
      <c r="A6" s="269"/>
      <c r="B6" s="254"/>
      <c r="C6" s="254"/>
      <c r="D6" s="254"/>
      <c r="E6" s="259"/>
      <c r="F6" s="254"/>
      <c r="G6" s="254"/>
      <c r="H6" s="259"/>
      <c r="I6" s="253"/>
      <c r="J6" s="254"/>
      <c r="K6" s="253"/>
      <c r="L6" s="257"/>
      <c r="M6" s="253"/>
      <c r="N6" s="253"/>
      <c r="O6" s="257"/>
      <c r="P6" s="257"/>
      <c r="Q6" s="254"/>
    </row>
    <row r="7" spans="1:17" s="82" customFormat="1" ht="213" customHeight="1" x14ac:dyDescent="0.25">
      <c r="A7" s="271">
        <v>1</v>
      </c>
      <c r="B7" s="235" t="s">
        <v>220</v>
      </c>
      <c r="C7" s="238" t="s">
        <v>221</v>
      </c>
      <c r="D7" s="238" t="s">
        <v>222</v>
      </c>
      <c r="E7" s="242" t="s">
        <v>111</v>
      </c>
      <c r="F7" s="242" t="s">
        <v>196</v>
      </c>
      <c r="G7" s="242" t="s">
        <v>197</v>
      </c>
      <c r="H7" s="245" t="s">
        <v>223</v>
      </c>
      <c r="I7" s="242" t="s">
        <v>108</v>
      </c>
      <c r="J7" s="240">
        <v>30</v>
      </c>
      <c r="K7" s="248" t="str">
        <f>IF(J7&lt;=0,"",IF(J7&lt;=2,"Muy Baja",IF(J7&lt;=24,"Baja",IF(J7&lt;=500,"Media",IF(J7&lt;=5000,"Alta","Muy Alta")))))</f>
        <v>Media</v>
      </c>
      <c r="L7" s="231">
        <f>IF(K7="","",IF(K7="Muy Baja",0.2,IF(K7="Baja",0.4,IF(K7="Media",0.6,IF(K7="Alta",0.8,IF(K7="Muy Alta",1,))))))</f>
        <v>0.6</v>
      </c>
      <c r="M7" s="251" t="s">
        <v>204</v>
      </c>
      <c r="N7" s="108"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48" t="str">
        <f>IF(OR(N7='Tabla Impacto'!$C$11,N7='Tabla Impacto'!$D$11),"Leve",IF(OR(N7='Tabla Impacto'!$C$12,N7='Tabla Impacto'!$D$12),"Menor",IF(OR(N7='Tabla Impacto'!$C$13,N7='Tabla Impacto'!$D$13),"Moderado",IF(OR(N7='Tabla Impacto'!$C$14,N7='Tabla Impacto'!$D$14),"Mayor",IF(OR(N7='Tabla Impacto'!$C$15,N7='Tabla Impacto'!$D$15),"Catastrófico","")))))</f>
        <v>Moderado</v>
      </c>
      <c r="P7" s="231">
        <f>IF(O7="","",IF(O7="Leve",0.2,IF(O7="Menor",0.4,IF(O7="Moderado",0.6,IF(O7="Mayor",0.8,IF(O7="Catastrófico",1,))))))</f>
        <v>0.6</v>
      </c>
      <c r="Q7" s="228"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row>
    <row r="8" spans="1:17" s="82" customFormat="1" ht="228" customHeight="1" x14ac:dyDescent="0.25">
      <c r="A8" s="234"/>
      <c r="B8" s="236"/>
      <c r="C8" s="239"/>
      <c r="D8" s="247"/>
      <c r="E8" s="243"/>
      <c r="F8" s="243"/>
      <c r="G8" s="243"/>
      <c r="H8" s="246"/>
      <c r="I8" s="243"/>
      <c r="J8" s="241"/>
      <c r="K8" s="249"/>
      <c r="L8" s="232"/>
      <c r="M8" s="252"/>
      <c r="N8" s="109"/>
      <c r="O8" s="249"/>
      <c r="P8" s="232"/>
      <c r="Q8" s="229"/>
    </row>
    <row r="9" spans="1:17" s="82" customFormat="1" ht="167.25" customHeight="1" x14ac:dyDescent="0.25">
      <c r="A9" s="234"/>
      <c r="B9" s="237"/>
      <c r="C9" s="239"/>
      <c r="D9" s="247"/>
      <c r="E9" s="243"/>
      <c r="F9" s="243"/>
      <c r="G9" s="243"/>
      <c r="H9" s="246"/>
      <c r="I9" s="243"/>
      <c r="J9" s="241"/>
      <c r="K9" s="250"/>
      <c r="L9" s="233"/>
      <c r="M9" s="252"/>
      <c r="N9" s="109"/>
      <c r="O9" s="250"/>
      <c r="P9" s="233"/>
      <c r="Q9" s="230"/>
    </row>
    <row r="10" spans="1:17" s="82" customFormat="1" ht="171.95" customHeight="1" x14ac:dyDescent="0.25">
      <c r="A10" s="234" t="e">
        <f>1+#REF!</f>
        <v>#REF!</v>
      </c>
      <c r="B10" s="235" t="s">
        <v>224</v>
      </c>
      <c r="C10" s="238" t="s">
        <v>225</v>
      </c>
      <c r="D10" s="238" t="s">
        <v>226</v>
      </c>
      <c r="E10" s="242" t="s">
        <v>113</v>
      </c>
      <c r="F10" s="244" t="s">
        <v>180</v>
      </c>
      <c r="G10" s="242" t="s">
        <v>263</v>
      </c>
      <c r="H10" s="245" t="s">
        <v>219</v>
      </c>
      <c r="I10" s="242" t="s">
        <v>108</v>
      </c>
      <c r="J10" s="240">
        <v>1460</v>
      </c>
      <c r="K10" s="248" t="str">
        <f>IF(J10&lt;=0,"",IF(J10&lt;=2,"Muy Baja",IF(J10&lt;=24,"Baja",IF(J10&lt;=500,"Media",IF(J10&lt;=5000,"Alta","Muy Alta")))))</f>
        <v>Alta</v>
      </c>
      <c r="L10" s="231">
        <f>IF(K10="","",IF(K10="Muy Baja",0.2,IF(K10="Baja",0.4,IF(K10="Media",0.6,IF(K10="Alta",0.8,IF(K10="Muy Alta",1,))))))</f>
        <v>0.8</v>
      </c>
      <c r="M10" s="251" t="s">
        <v>204</v>
      </c>
      <c r="N10" s="108"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48" t="str">
        <f>IF(OR(N10='Tabla Impacto'!$C$11,N10='Tabla Impacto'!$D$11),"Leve",IF(OR(N10='Tabla Impacto'!$C$12,N10='Tabla Impacto'!$D$12),"Menor",IF(OR(N10='Tabla Impacto'!$C$13,N10='Tabla Impacto'!$D$13),"Moderado",IF(OR(N10='Tabla Impacto'!$C$14,N10='Tabla Impacto'!$D$14),"Mayor",IF(OR(N10='Tabla Impacto'!$C$15,N10='Tabla Impacto'!$D$15),"Catastrófico","")))))</f>
        <v>Moderado</v>
      </c>
      <c r="P10" s="231">
        <f>IF(O10="","",IF(O10="Leve",0.2,IF(O10="Menor",0.4,IF(O10="Moderado",0.6,IF(O10="Mayor",0.8,IF(O10="Catastrófico",1,))))))</f>
        <v>0.6</v>
      </c>
      <c r="Q10" s="22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row>
    <row r="11" spans="1:17" s="82" customFormat="1" ht="151.5" customHeight="1" x14ac:dyDescent="0.25">
      <c r="A11" s="234"/>
      <c r="B11" s="236"/>
      <c r="C11" s="247"/>
      <c r="D11" s="239"/>
      <c r="E11" s="243"/>
      <c r="F11" s="243"/>
      <c r="G11" s="243"/>
      <c r="H11" s="246"/>
      <c r="I11" s="243"/>
      <c r="J11" s="241"/>
      <c r="K11" s="249"/>
      <c r="L11" s="232"/>
      <c r="M11" s="252"/>
      <c r="N11" s="109"/>
      <c r="O11" s="249"/>
      <c r="P11" s="232"/>
      <c r="Q11" s="229"/>
    </row>
    <row r="12" spans="1:17" s="82" customFormat="1" ht="151.5" customHeight="1" x14ac:dyDescent="0.25">
      <c r="A12" s="234"/>
      <c r="B12" s="237"/>
      <c r="C12" s="247"/>
      <c r="D12" s="239"/>
      <c r="E12" s="243"/>
      <c r="F12" s="243"/>
      <c r="G12" s="243"/>
      <c r="H12" s="246"/>
      <c r="I12" s="243"/>
      <c r="J12" s="241"/>
      <c r="K12" s="250"/>
      <c r="L12" s="233"/>
      <c r="M12" s="252"/>
      <c r="N12" s="109"/>
      <c r="O12" s="250"/>
      <c r="P12" s="233"/>
      <c r="Q12" s="230"/>
    </row>
    <row r="13" spans="1:17" s="82" customFormat="1" ht="151.5" customHeight="1" x14ac:dyDescent="0.25">
      <c r="A13" s="234" t="e">
        <f>1+#REF!</f>
        <v>#REF!</v>
      </c>
      <c r="B13" s="235" t="s">
        <v>227</v>
      </c>
      <c r="C13" s="238" t="s">
        <v>228</v>
      </c>
      <c r="D13" s="238" t="s">
        <v>229</v>
      </c>
      <c r="E13" s="242" t="s">
        <v>111</v>
      </c>
      <c r="F13" s="242" t="s">
        <v>230</v>
      </c>
      <c r="G13" s="242" t="s">
        <v>231</v>
      </c>
      <c r="H13" s="245" t="s">
        <v>262</v>
      </c>
      <c r="I13" s="242" t="s">
        <v>108</v>
      </c>
      <c r="J13" s="240">
        <v>24</v>
      </c>
      <c r="K13" s="248" t="str">
        <f>IF(J13&lt;=0,"",IF(J13&lt;=2,"Muy Baja",IF(J13&lt;=24,"Baja",IF(J13&lt;=500,"Media",IF(J13&lt;=5000,"Alta","Muy Alta")))))</f>
        <v>Baja</v>
      </c>
      <c r="L13" s="231">
        <f>IF(K13="","",IF(K13="Muy Baja",0.2,IF(K13="Baja",0.4,IF(K13="Media",0.6,IF(K13="Alta",0.8,IF(K13="Muy Alta",1,))))))</f>
        <v>0.4</v>
      </c>
      <c r="M13" s="251" t="s">
        <v>204</v>
      </c>
      <c r="N13" s="108"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48" t="str">
        <f>IF(OR(N13='Tabla Impacto'!$C$11,N13='Tabla Impacto'!$D$11),"Leve",IF(OR(N13='Tabla Impacto'!$C$12,N13='Tabla Impacto'!$D$12),"Menor",IF(OR(N13='Tabla Impacto'!$C$13,N13='Tabla Impacto'!$D$13),"Moderado",IF(OR(N13='Tabla Impacto'!$C$14,N13='Tabla Impacto'!$D$14),"Mayor",IF(OR(N13='Tabla Impacto'!$C$15,N13='Tabla Impacto'!$D$15),"Catastrófico","")))))</f>
        <v>Moderado</v>
      </c>
      <c r="P13" s="231">
        <f>IF(O13="","",IF(O13="Leve",0.2,IF(O13="Menor",0.4,IF(O13="Moderado",0.6,IF(O13="Mayor",0.8,IF(O13="Catastrófico",1,))))))</f>
        <v>0.6</v>
      </c>
      <c r="Q13" s="228"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row>
    <row r="14" spans="1:17" s="82" customFormat="1" ht="151.5" customHeight="1" x14ac:dyDescent="0.25">
      <c r="A14" s="234"/>
      <c r="B14" s="236"/>
      <c r="C14" s="247"/>
      <c r="D14" s="239"/>
      <c r="E14" s="243"/>
      <c r="F14" s="243"/>
      <c r="G14" s="243"/>
      <c r="H14" s="246"/>
      <c r="I14" s="243"/>
      <c r="J14" s="241"/>
      <c r="K14" s="249"/>
      <c r="L14" s="232"/>
      <c r="M14" s="252"/>
      <c r="N14" s="109"/>
      <c r="O14" s="249"/>
      <c r="P14" s="232"/>
      <c r="Q14" s="229"/>
    </row>
    <row r="15" spans="1:17" s="82" customFormat="1" ht="151.5" customHeight="1" x14ac:dyDescent="0.25">
      <c r="A15" s="234"/>
      <c r="B15" s="237"/>
      <c r="C15" s="247"/>
      <c r="D15" s="239"/>
      <c r="E15" s="243"/>
      <c r="F15" s="243"/>
      <c r="G15" s="243"/>
      <c r="H15" s="246"/>
      <c r="I15" s="243"/>
      <c r="J15" s="241"/>
      <c r="K15" s="250"/>
      <c r="L15" s="233"/>
      <c r="M15" s="252"/>
      <c r="N15" s="109"/>
      <c r="O15" s="250"/>
      <c r="P15" s="233"/>
      <c r="Q15" s="230"/>
    </row>
    <row r="16" spans="1:17" s="82" customFormat="1" ht="176.25" customHeight="1" x14ac:dyDescent="0.25">
      <c r="A16" s="234" t="e">
        <f>1+#REF!</f>
        <v>#REF!</v>
      </c>
      <c r="B16" s="235" t="s">
        <v>232</v>
      </c>
      <c r="C16" s="238" t="s">
        <v>233</v>
      </c>
      <c r="D16" s="238" t="s">
        <v>234</v>
      </c>
      <c r="E16" s="242" t="s">
        <v>113</v>
      </c>
      <c r="F16" s="244" t="s">
        <v>267</v>
      </c>
      <c r="G16" s="244" t="s">
        <v>194</v>
      </c>
      <c r="H16" s="245" t="s">
        <v>268</v>
      </c>
      <c r="I16" s="242" t="s">
        <v>108</v>
      </c>
      <c r="J16" s="240">
        <v>98</v>
      </c>
      <c r="K16" s="248" t="str">
        <f>IF(J16&lt;=0,"",IF(J16&lt;=2,"Muy Baja",IF(J16&lt;=24,"Baja",IF(J16&lt;=500,"Media",IF(J16&lt;=5000,"Alta","Muy Alta")))))</f>
        <v>Media</v>
      </c>
      <c r="L16" s="231">
        <f>IF(K16="","",IF(K16="Muy Baja",0.2,IF(K16="Baja",0.4,IF(K16="Media",0.6,IF(K16="Alta",0.8,IF(K16="Muy Alta",1,))))))</f>
        <v>0.6</v>
      </c>
      <c r="M16" s="251" t="s">
        <v>204</v>
      </c>
      <c r="N16" s="108"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248" t="str">
        <f>IF(OR(N16='Tabla Impacto'!$C$11,N16='Tabla Impacto'!$D$11),"Leve",IF(OR(N16='Tabla Impacto'!$C$12,N16='Tabla Impacto'!$D$12),"Menor",IF(OR(N16='Tabla Impacto'!$C$13,N16='Tabla Impacto'!$D$13),"Moderado",IF(OR(N16='Tabla Impacto'!$C$14,N16='Tabla Impacto'!$D$14),"Mayor",IF(OR(N16='Tabla Impacto'!$C$15,N16='Tabla Impacto'!$D$15),"Catastrófico","")))))</f>
        <v>Moderado</v>
      </c>
      <c r="P16" s="231">
        <f>IF(O16="","",IF(O16="Leve",0.2,IF(O16="Menor",0.4,IF(O16="Moderado",0.6,IF(O16="Mayor",0.8,IF(O16="Catastrófico",1,))))))</f>
        <v>0.6</v>
      </c>
      <c r="Q16" s="228"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row>
    <row r="17" spans="1:17" s="82" customFormat="1" ht="151.5" customHeight="1" x14ac:dyDescent="0.25">
      <c r="A17" s="234"/>
      <c r="B17" s="236"/>
      <c r="C17" s="239"/>
      <c r="D17" s="239"/>
      <c r="E17" s="243"/>
      <c r="F17" s="243"/>
      <c r="G17" s="243"/>
      <c r="H17" s="246"/>
      <c r="I17" s="243"/>
      <c r="J17" s="241"/>
      <c r="K17" s="249"/>
      <c r="L17" s="232"/>
      <c r="M17" s="252"/>
      <c r="N17" s="109"/>
      <c r="O17" s="249"/>
      <c r="P17" s="232"/>
      <c r="Q17" s="229"/>
    </row>
    <row r="18" spans="1:17" s="82" customFormat="1" ht="151.5" customHeight="1" x14ac:dyDescent="0.25">
      <c r="A18" s="234"/>
      <c r="B18" s="236"/>
      <c r="C18" s="239"/>
      <c r="D18" s="239"/>
      <c r="E18" s="243"/>
      <c r="F18" s="243"/>
      <c r="G18" s="243"/>
      <c r="H18" s="246"/>
      <c r="I18" s="243"/>
      <c r="J18" s="241"/>
      <c r="K18" s="249"/>
      <c r="L18" s="232"/>
      <c r="M18" s="252"/>
      <c r="N18" s="109"/>
      <c r="O18" s="249"/>
      <c r="P18" s="232"/>
      <c r="Q18" s="229"/>
    </row>
    <row r="19" spans="1:17" s="82" customFormat="1" ht="151.5" customHeight="1" x14ac:dyDescent="0.25">
      <c r="A19" s="234"/>
      <c r="B19" s="237"/>
      <c r="C19" s="239"/>
      <c r="D19" s="239"/>
      <c r="E19" s="243"/>
      <c r="F19" s="243"/>
      <c r="G19" s="243"/>
      <c r="H19" s="246"/>
      <c r="I19" s="243"/>
      <c r="J19" s="241"/>
      <c r="K19" s="250"/>
      <c r="L19" s="233"/>
      <c r="M19" s="252"/>
      <c r="N19" s="109"/>
      <c r="O19" s="250"/>
      <c r="P19" s="233"/>
      <c r="Q19" s="230"/>
    </row>
    <row r="20" spans="1:17" s="82" customFormat="1" ht="151.5" customHeight="1" x14ac:dyDescent="0.25">
      <c r="A20" s="234" t="e">
        <f>1+#REF!</f>
        <v>#REF!</v>
      </c>
      <c r="B20" s="235" t="s">
        <v>235</v>
      </c>
      <c r="C20" s="238" t="s">
        <v>236</v>
      </c>
      <c r="D20" s="238" t="s">
        <v>237</v>
      </c>
      <c r="E20" s="242" t="s">
        <v>111</v>
      </c>
      <c r="F20" s="244" t="s">
        <v>238</v>
      </c>
      <c r="G20" s="244" t="s">
        <v>260</v>
      </c>
      <c r="H20" s="245" t="s">
        <v>264</v>
      </c>
      <c r="I20" s="242" t="s">
        <v>108</v>
      </c>
      <c r="J20" s="240">
        <v>1</v>
      </c>
      <c r="K20" s="248" t="str">
        <f>IF(J20&lt;=0,"",IF(J20&lt;=2,"Muy Baja",IF(J20&lt;=24,"Baja",IF(J20&lt;=500,"Media",IF(J20&lt;=5000,"Alta","Muy Alta")))))</f>
        <v>Muy Baja</v>
      </c>
      <c r="L20" s="231">
        <f>IF(K20="","",IF(K20="Muy Baja",0.2,IF(K20="Baja",0.4,IF(K20="Media",0.6,IF(K20="Alta",0.8,IF(K20="Muy Alta",1,))))))</f>
        <v>0.2</v>
      </c>
      <c r="M20" s="251" t="s">
        <v>204</v>
      </c>
      <c r="N20" s="108" t="str">
        <f>IF(NOT(ISERROR(MATCH(M20,'Tabla Impacto'!$B$221:$B$223,0))),'Tabla Impacto'!$F$223&amp;"Por favor no seleccionar los criterios de impacto(Afectación Económica o presupuestal y Pérdida Reputacional)",M20)</f>
        <v xml:space="preserve"> El riesgo afecta la imagen de la entidad con algunos usuarios de relevancia frente al logro de los objetivos</v>
      </c>
      <c r="O20" s="248" t="str">
        <f>IF(OR(N20='Tabla Impacto'!$C$11,N20='Tabla Impacto'!$D$11),"Leve",IF(OR(N20='Tabla Impacto'!$C$12,N20='Tabla Impacto'!$D$12),"Menor",IF(OR(N20='Tabla Impacto'!$C$13,N20='Tabla Impacto'!$D$13),"Moderado",IF(OR(N20='Tabla Impacto'!$C$14,N20='Tabla Impacto'!$D$14),"Mayor",IF(OR(N20='Tabla Impacto'!$C$15,N20='Tabla Impacto'!$D$15),"Catastrófico","")))))</f>
        <v>Moderado</v>
      </c>
      <c r="P20" s="231">
        <f>IF(O20="","",IF(O20="Leve",0.2,IF(O20="Menor",0.4,IF(O20="Moderado",0.6,IF(O20="Mayor",0.8,IF(O20="Catastrófico",1,))))))</f>
        <v>0.6</v>
      </c>
      <c r="Q20" s="228"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Moderado</v>
      </c>
    </row>
    <row r="21" spans="1:17" s="82" customFormat="1" ht="151.5" customHeight="1" x14ac:dyDescent="0.25">
      <c r="A21" s="234"/>
      <c r="B21" s="236"/>
      <c r="C21" s="239"/>
      <c r="D21" s="247"/>
      <c r="E21" s="243"/>
      <c r="F21" s="243"/>
      <c r="G21" s="243"/>
      <c r="H21" s="246"/>
      <c r="I21" s="243"/>
      <c r="J21" s="241"/>
      <c r="K21" s="249"/>
      <c r="L21" s="232"/>
      <c r="M21" s="252"/>
      <c r="N21" s="109"/>
      <c r="O21" s="249"/>
      <c r="P21" s="232"/>
      <c r="Q21" s="229"/>
    </row>
    <row r="22" spans="1:17" s="82" customFormat="1" ht="151.5" customHeight="1" x14ac:dyDescent="0.25">
      <c r="A22" s="234"/>
      <c r="B22" s="237"/>
      <c r="C22" s="239"/>
      <c r="D22" s="247"/>
      <c r="E22" s="243"/>
      <c r="F22" s="243"/>
      <c r="G22" s="243"/>
      <c r="H22" s="246"/>
      <c r="I22" s="243"/>
      <c r="J22" s="241"/>
      <c r="K22" s="250"/>
      <c r="L22" s="233"/>
      <c r="M22" s="252"/>
      <c r="N22" s="109"/>
      <c r="O22" s="250"/>
      <c r="P22" s="233"/>
      <c r="Q22" s="230"/>
    </row>
    <row r="23" spans="1:17" s="82" customFormat="1" ht="151.5" customHeight="1" x14ac:dyDescent="0.25">
      <c r="A23" s="234" t="e">
        <f>1+#REF!</f>
        <v>#REF!</v>
      </c>
      <c r="B23" s="235" t="s">
        <v>181</v>
      </c>
      <c r="C23" s="238" t="s">
        <v>193</v>
      </c>
      <c r="D23" s="238" t="s">
        <v>239</v>
      </c>
      <c r="E23" s="242" t="s">
        <v>113</v>
      </c>
      <c r="F23" s="242" t="s">
        <v>182</v>
      </c>
      <c r="G23" s="242" t="s">
        <v>183</v>
      </c>
      <c r="H23" s="245" t="s">
        <v>215</v>
      </c>
      <c r="I23" s="242" t="s">
        <v>108</v>
      </c>
      <c r="J23" s="240">
        <v>2</v>
      </c>
      <c r="K23" s="248" t="str">
        <f>IF(J23&lt;=0,"",IF(J23&lt;=2,"Muy Baja",IF(J23&lt;=24,"Baja",IF(J23&lt;=500,"Media",IF(J23&lt;=5000,"Alta","Muy Alta")))))</f>
        <v>Muy Baja</v>
      </c>
      <c r="L23" s="231">
        <f>IF(K23="","",IF(K23="Muy Baja",0.2,IF(K23="Baja",0.4,IF(K23="Media",0.6,IF(K23="Alta",0.8,IF(K23="Muy Alta",1,))))))</f>
        <v>0.2</v>
      </c>
      <c r="M23" s="251" t="s">
        <v>203</v>
      </c>
      <c r="N23" s="108" t="str">
        <f>IF(NOT(ISERROR(MATCH(M23,'Tabla Impacto'!$B$221:$B$223,0))),'Tabla Impacto'!$F$223&amp;"Por favor no seleccionar los criterios de impacto(Afectación Económica o presupuestal y Pérdida Reputacional)",M23)</f>
        <v xml:space="preserve"> Entre 50 y 100 SMLMV </v>
      </c>
      <c r="O23" s="248" t="str">
        <f>IF(OR(N23='Tabla Impacto'!$C$11,N23='Tabla Impacto'!$D$11),"Leve",IF(OR(N23='Tabla Impacto'!$C$12,N23='Tabla Impacto'!$D$12),"Menor",IF(OR(N23='Tabla Impacto'!$C$13,N23='Tabla Impacto'!$D$13),"Moderado",IF(OR(N23='Tabla Impacto'!$C$14,N23='Tabla Impacto'!$D$14),"Mayor",IF(OR(N23='Tabla Impacto'!$C$15,N23='Tabla Impacto'!$D$15),"Catastrófico","")))))</f>
        <v>Moderado</v>
      </c>
      <c r="P23" s="231">
        <f>IF(O23="","",IF(O23="Leve",0.2,IF(O23="Menor",0.4,IF(O23="Moderado",0.6,IF(O23="Mayor",0.8,IF(O23="Catastrófico",1,))))))</f>
        <v>0.6</v>
      </c>
      <c r="Q23" s="228"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row>
    <row r="24" spans="1:17" s="82" customFormat="1" ht="151.5" customHeight="1" x14ac:dyDescent="0.25">
      <c r="A24" s="234"/>
      <c r="B24" s="236"/>
      <c r="C24" s="239"/>
      <c r="D24" s="247"/>
      <c r="E24" s="243"/>
      <c r="F24" s="243"/>
      <c r="G24" s="243"/>
      <c r="H24" s="246"/>
      <c r="I24" s="243"/>
      <c r="J24" s="241"/>
      <c r="K24" s="249"/>
      <c r="L24" s="232"/>
      <c r="M24" s="252"/>
      <c r="N24" s="109"/>
      <c r="O24" s="249"/>
      <c r="P24" s="232"/>
      <c r="Q24" s="229"/>
    </row>
    <row r="25" spans="1:17" s="82" customFormat="1" ht="151.5" customHeight="1" x14ac:dyDescent="0.25">
      <c r="A25" s="234"/>
      <c r="B25" s="237"/>
      <c r="C25" s="239"/>
      <c r="D25" s="247"/>
      <c r="E25" s="243"/>
      <c r="F25" s="243"/>
      <c r="G25" s="243"/>
      <c r="H25" s="246"/>
      <c r="I25" s="243"/>
      <c r="J25" s="241"/>
      <c r="K25" s="250"/>
      <c r="L25" s="233"/>
      <c r="M25" s="252"/>
      <c r="N25" s="109"/>
      <c r="O25" s="250"/>
      <c r="P25" s="233"/>
      <c r="Q25" s="230"/>
    </row>
    <row r="26" spans="1:17" s="82" customFormat="1" ht="151.5" customHeight="1" x14ac:dyDescent="0.25">
      <c r="A26" s="234" t="e">
        <f>1+#REF!</f>
        <v>#REF!</v>
      </c>
      <c r="B26" s="235" t="s">
        <v>184</v>
      </c>
      <c r="C26" s="238" t="s">
        <v>240</v>
      </c>
      <c r="D26" s="238" t="s">
        <v>241</v>
      </c>
      <c r="E26" s="242" t="s">
        <v>111</v>
      </c>
      <c r="F26" s="242" t="s">
        <v>261</v>
      </c>
      <c r="G26" s="242" t="s">
        <v>198</v>
      </c>
      <c r="H26" s="245" t="s">
        <v>185</v>
      </c>
      <c r="I26" s="242" t="s">
        <v>108</v>
      </c>
      <c r="J26" s="240">
        <v>355</v>
      </c>
      <c r="K26" s="248" t="str">
        <f>IF(J26&lt;=0,"",IF(J26&lt;=2,"Muy Baja",IF(J26&lt;=24,"Baja",IF(J26&lt;=500,"Media",IF(J26&lt;=5000,"Alta","Muy Alta")))))</f>
        <v>Media</v>
      </c>
      <c r="L26" s="231">
        <f>IF(K26="","",IF(K26="Muy Baja",0.2,IF(K26="Baja",0.4,IF(K26="Media",0.6,IF(K26="Alta",0.8,IF(K26="Muy Alta",1,))))))</f>
        <v>0.6</v>
      </c>
      <c r="M26" s="251" t="s">
        <v>211</v>
      </c>
      <c r="N26" s="108" t="str">
        <f>IF(NOT(ISERROR(MATCH(M26,'Tabla Impacto'!$B$221:$B$223,0))),'Tabla Impacto'!$F$223&amp;"Por favor no seleccionar los criterios de impacto(Afectación Económica o presupuestal y Pérdida Reputacional)",M26)</f>
        <v xml:space="preserve"> El riesgo afecta la imagen de la entidad con efecto publicitario sostenido a nivel de sector administrativo, nivel departamental o municipal</v>
      </c>
      <c r="O26" s="248" t="str">
        <f>IF(OR(N26='Tabla Impacto'!$C$11,N26='Tabla Impacto'!$D$11),"Leve",IF(OR(N26='Tabla Impacto'!$C$12,N26='Tabla Impacto'!$D$12),"Menor",IF(OR(N26='Tabla Impacto'!$C$13,N26='Tabla Impacto'!$D$13),"Moderado",IF(OR(N26='Tabla Impacto'!$C$14,N26='Tabla Impacto'!$D$14),"Mayor",IF(OR(N26='Tabla Impacto'!$C$15,N26='Tabla Impacto'!$D$15),"Catastrófico","")))))</f>
        <v>Mayor</v>
      </c>
      <c r="P26" s="231">
        <f>IF(O26="","",IF(O26="Leve",0.2,IF(O26="Menor",0.4,IF(O26="Moderado",0.6,IF(O26="Mayor",0.8,IF(O26="Catastrófico",1,))))))</f>
        <v>0.8</v>
      </c>
      <c r="Q26" s="228"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row>
    <row r="27" spans="1:17" s="82" customFormat="1" ht="151.5" customHeight="1" x14ac:dyDescent="0.25">
      <c r="A27" s="234"/>
      <c r="B27" s="236"/>
      <c r="C27" s="239"/>
      <c r="D27" s="247"/>
      <c r="E27" s="243"/>
      <c r="F27" s="243"/>
      <c r="G27" s="243"/>
      <c r="H27" s="246"/>
      <c r="I27" s="243"/>
      <c r="J27" s="241"/>
      <c r="K27" s="249"/>
      <c r="L27" s="232"/>
      <c r="M27" s="252"/>
      <c r="N27" s="109"/>
      <c r="O27" s="249"/>
      <c r="P27" s="232"/>
      <c r="Q27" s="229"/>
    </row>
    <row r="28" spans="1:17" s="82" customFormat="1" ht="151.5" customHeight="1" x14ac:dyDescent="0.25">
      <c r="A28" s="234"/>
      <c r="B28" s="237"/>
      <c r="C28" s="239"/>
      <c r="D28" s="247"/>
      <c r="E28" s="243"/>
      <c r="F28" s="243"/>
      <c r="G28" s="243"/>
      <c r="H28" s="246"/>
      <c r="I28" s="243"/>
      <c r="J28" s="241"/>
      <c r="K28" s="250"/>
      <c r="L28" s="233"/>
      <c r="M28" s="274"/>
      <c r="N28" s="109"/>
      <c r="O28" s="250"/>
      <c r="P28" s="233"/>
      <c r="Q28" s="230"/>
    </row>
    <row r="29" spans="1:17" s="82" customFormat="1" ht="151.5" customHeight="1" x14ac:dyDescent="0.25">
      <c r="A29" s="234" t="e">
        <f>1+A26</f>
        <v>#REF!</v>
      </c>
      <c r="B29" s="235" t="s">
        <v>186</v>
      </c>
      <c r="C29" s="238" t="s">
        <v>242</v>
      </c>
      <c r="D29" s="238" t="s">
        <v>243</v>
      </c>
      <c r="E29" s="242" t="s">
        <v>113</v>
      </c>
      <c r="F29" s="244" t="s">
        <v>199</v>
      </c>
      <c r="G29" s="244" t="s">
        <v>214</v>
      </c>
      <c r="H29" s="245" t="s">
        <v>258</v>
      </c>
      <c r="I29" s="242" t="s">
        <v>108</v>
      </c>
      <c r="J29" s="240">
        <v>3000</v>
      </c>
      <c r="K29" s="248" t="str">
        <f>IF(J29&lt;=0,"",IF(J29&lt;=2,"Muy Baja",IF(J29&lt;=24,"Baja",IF(J29&lt;=500,"Media",IF(J29&lt;=5000,"Alta","Muy Alta")))))</f>
        <v>Alta</v>
      </c>
      <c r="L29" s="231">
        <f>IF(K29="","",IF(K29="Muy Baja",0.2,IF(K29="Baja",0.4,IF(K29="Media",0.6,IF(K29="Alta",0.8,IF(K29="Muy Alta",1,))))))</f>
        <v>0.8</v>
      </c>
      <c r="M29" s="251" t="s">
        <v>203</v>
      </c>
      <c r="N29" s="108" t="str">
        <f>IF(NOT(ISERROR(MATCH(M29,'Tabla Impacto'!$B$221:$B$223,0))),'Tabla Impacto'!$F$223&amp;"Por favor no seleccionar los criterios de impacto(Afectación Económica o presupuestal y Pérdida Reputacional)",M29)</f>
        <v xml:space="preserve"> Entre 50 y 100 SMLMV </v>
      </c>
      <c r="O29" s="248" t="str">
        <f>IF(OR(N29='Tabla Impacto'!$C$11,N29='Tabla Impacto'!$D$11),"Leve",IF(OR(N29='Tabla Impacto'!$C$12,N29='Tabla Impacto'!$D$12),"Menor",IF(OR(N29='Tabla Impacto'!$C$13,N29='Tabla Impacto'!$D$13),"Moderado",IF(OR(N29='Tabla Impacto'!$C$14,N29='Tabla Impacto'!$D$14),"Mayor",IF(OR(N29='Tabla Impacto'!$C$15,N29='Tabla Impacto'!$D$15),"Catastrófico","")))))</f>
        <v>Moderado</v>
      </c>
      <c r="P29" s="231">
        <f>IF(O29="","",IF(O29="Leve",0.2,IF(O29="Menor",0.4,IF(O29="Moderado",0.6,IF(O29="Mayor",0.8,IF(O29="Catastrófico",1,))))))</f>
        <v>0.6</v>
      </c>
      <c r="Q29" s="228"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Alto</v>
      </c>
    </row>
    <row r="30" spans="1:17" s="82" customFormat="1" ht="151.5" customHeight="1" x14ac:dyDescent="0.25">
      <c r="A30" s="234"/>
      <c r="B30" s="236"/>
      <c r="C30" s="247"/>
      <c r="D30" s="247"/>
      <c r="E30" s="243"/>
      <c r="F30" s="243"/>
      <c r="G30" s="243"/>
      <c r="H30" s="246"/>
      <c r="I30" s="243"/>
      <c r="J30" s="241"/>
      <c r="K30" s="249"/>
      <c r="L30" s="232"/>
      <c r="M30" s="252"/>
      <c r="N30" s="109"/>
      <c r="O30" s="249"/>
      <c r="P30" s="232"/>
      <c r="Q30" s="229"/>
    </row>
    <row r="31" spans="1:17" s="82" customFormat="1" ht="151.5" customHeight="1" x14ac:dyDescent="0.25">
      <c r="A31" s="234"/>
      <c r="B31" s="237"/>
      <c r="C31" s="247"/>
      <c r="D31" s="247"/>
      <c r="E31" s="243"/>
      <c r="F31" s="243"/>
      <c r="G31" s="243"/>
      <c r="H31" s="246"/>
      <c r="I31" s="243"/>
      <c r="J31" s="241"/>
      <c r="K31" s="250"/>
      <c r="L31" s="233"/>
      <c r="M31" s="252"/>
      <c r="N31" s="109"/>
      <c r="O31" s="250"/>
      <c r="P31" s="233"/>
      <c r="Q31" s="230"/>
    </row>
    <row r="32" spans="1:17" s="82" customFormat="1" ht="151.5" customHeight="1" x14ac:dyDescent="0.25">
      <c r="A32" s="234" t="e">
        <f>1+#REF!</f>
        <v>#REF!</v>
      </c>
      <c r="B32" s="275" t="s">
        <v>244</v>
      </c>
      <c r="C32" s="238" t="s">
        <v>245</v>
      </c>
      <c r="D32" s="238" t="s">
        <v>246</v>
      </c>
      <c r="E32" s="242" t="s">
        <v>113</v>
      </c>
      <c r="F32" s="242" t="s">
        <v>247</v>
      </c>
      <c r="G32" s="242" t="s">
        <v>194</v>
      </c>
      <c r="H32" s="245" t="s">
        <v>248</v>
      </c>
      <c r="I32" s="242" t="s">
        <v>108</v>
      </c>
      <c r="J32" s="240">
        <v>20</v>
      </c>
      <c r="K32" s="248" t="str">
        <f>IF(J32&lt;=0,"",IF(J32&lt;=2,"Muy Baja",IF(J32&lt;=24,"Baja",IF(J32&lt;=500,"Media",IF(J32&lt;=5000,"Alta","Muy Alta")))))</f>
        <v>Baja</v>
      </c>
      <c r="L32" s="231">
        <f>IF(K32="","",IF(K32="Muy Baja",0.2,IF(K32="Baja",0.4,IF(K32="Media",0.6,IF(K32="Alta",0.8,IF(K32="Muy Alta",1,))))))</f>
        <v>0.4</v>
      </c>
      <c r="M32" s="251" t="s">
        <v>204</v>
      </c>
      <c r="N32" s="108" t="str">
        <f>IF(NOT(ISERROR(MATCH(M32,'Tabla Impacto'!$B$221:$B$223,0))),'Tabla Impacto'!$F$223&amp;"Por favor no seleccionar los criterios de impacto(Afectación Económica o presupuestal y Pérdida Reputacional)",M32)</f>
        <v xml:space="preserve"> El riesgo afecta la imagen de la entidad con algunos usuarios de relevancia frente al logro de los objetivos</v>
      </c>
      <c r="O32" s="248" t="str">
        <f>IF(OR(N32='Tabla Impacto'!$C$11,N32='Tabla Impacto'!$D$11),"Leve",IF(OR(N32='Tabla Impacto'!$C$12,N32='Tabla Impacto'!$D$12),"Menor",IF(OR(N32='Tabla Impacto'!$C$13,N32='Tabla Impacto'!$D$13),"Moderado",IF(OR(N32='Tabla Impacto'!$C$14,N32='Tabla Impacto'!$D$14),"Mayor",IF(OR(N32='Tabla Impacto'!$C$15,N32='Tabla Impacto'!$D$15),"Catastrófico","")))))</f>
        <v>Moderado</v>
      </c>
      <c r="P32" s="231">
        <f>IF(O32="","",IF(O32="Leve",0.2,IF(O32="Menor",0.4,IF(O32="Moderado",0.6,IF(O32="Mayor",0.8,IF(O32="Catastrófico",1,))))))</f>
        <v>0.6</v>
      </c>
      <c r="Q32" s="228"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row>
    <row r="33" spans="1:17" s="82" customFormat="1" ht="151.5" customHeight="1" x14ac:dyDescent="0.25">
      <c r="A33" s="234"/>
      <c r="B33" s="276"/>
      <c r="C33" s="239"/>
      <c r="D33" s="239"/>
      <c r="E33" s="243"/>
      <c r="F33" s="243"/>
      <c r="G33" s="243"/>
      <c r="H33" s="246"/>
      <c r="I33" s="243"/>
      <c r="J33" s="241"/>
      <c r="K33" s="249"/>
      <c r="L33" s="232"/>
      <c r="M33" s="252"/>
      <c r="N33" s="109"/>
      <c r="O33" s="249"/>
      <c r="P33" s="232"/>
      <c r="Q33" s="229"/>
    </row>
    <row r="34" spans="1:17" s="82" customFormat="1" ht="151.5" customHeight="1" x14ac:dyDescent="0.25">
      <c r="A34" s="234"/>
      <c r="B34" s="277"/>
      <c r="C34" s="239"/>
      <c r="D34" s="239"/>
      <c r="E34" s="243"/>
      <c r="F34" s="243"/>
      <c r="G34" s="243"/>
      <c r="H34" s="246"/>
      <c r="I34" s="243"/>
      <c r="J34" s="241"/>
      <c r="K34" s="250"/>
      <c r="L34" s="233"/>
      <c r="M34" s="252"/>
      <c r="N34" s="109"/>
      <c r="O34" s="250"/>
      <c r="P34" s="233"/>
      <c r="Q34" s="230"/>
    </row>
    <row r="35" spans="1:17" s="82" customFormat="1" ht="176.45" customHeight="1" x14ac:dyDescent="0.25">
      <c r="A35" s="234" t="e">
        <f>1+A32</f>
        <v>#REF!</v>
      </c>
      <c r="B35" s="235" t="s">
        <v>249</v>
      </c>
      <c r="C35" s="238" t="s">
        <v>259</v>
      </c>
      <c r="D35" s="238" t="s">
        <v>250</v>
      </c>
      <c r="E35" s="242" t="s">
        <v>111</v>
      </c>
      <c r="F35" s="242" t="s">
        <v>251</v>
      </c>
      <c r="G35" s="242" t="s">
        <v>252</v>
      </c>
      <c r="H35" s="245" t="s">
        <v>253</v>
      </c>
      <c r="I35" s="242" t="s">
        <v>108</v>
      </c>
      <c r="J35" s="240">
        <v>30</v>
      </c>
      <c r="K35" s="248" t="str">
        <f>IF(J35&lt;=0,"",IF(J35&lt;=2,"Muy Baja",IF(J35&lt;=24,"Baja",IF(J35&lt;=500,"Media",IF(J35&lt;=5000,"Alta","Muy Alta")))))</f>
        <v>Media</v>
      </c>
      <c r="L35" s="231">
        <f>IF(K35="","",IF(K35="Muy Baja",0.2,IF(K35="Baja",0.4,IF(K35="Media",0.6,IF(K35="Alta",0.8,IF(K35="Muy Alta",1,))))))</f>
        <v>0.6</v>
      </c>
      <c r="M35" s="251" t="s">
        <v>211</v>
      </c>
      <c r="N35" s="108" t="str">
        <f>IF(NOT(ISERROR(MATCH(M35,'Tabla Impacto'!$B$221:$B$223,0))),'Tabla Impacto'!$F$223&amp;"Por favor no seleccionar los criterios de impacto(Afectación Económica o presupuestal y Pérdida Reputacional)",M35)</f>
        <v xml:space="preserve"> El riesgo afecta la imagen de la entidad con efecto publicitario sostenido a nivel de sector administrativo, nivel departamental o municipal</v>
      </c>
      <c r="O35" s="248" t="str">
        <f>IF(OR(N35='Tabla Impacto'!$C$11,N35='Tabla Impacto'!$D$11),"Leve",IF(OR(N35='Tabla Impacto'!$C$12,N35='Tabla Impacto'!$D$12),"Menor",IF(OR(N35='Tabla Impacto'!$C$13,N35='Tabla Impacto'!$D$13),"Moderado",IF(OR(N35='Tabla Impacto'!$C$14,N35='Tabla Impacto'!$D$14),"Mayor",IF(OR(N35='Tabla Impacto'!$C$15,N35='Tabla Impacto'!$D$15),"Catastrófico","")))))</f>
        <v>Mayor</v>
      </c>
      <c r="P35" s="231">
        <f>IF(O35="","",IF(O35="Leve",0.2,IF(O35="Menor",0.4,IF(O35="Moderado",0.6,IF(O35="Mayor",0.8,IF(O35="Catastrófico",1,))))))</f>
        <v>0.8</v>
      </c>
      <c r="Q35" s="228"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Alto</v>
      </c>
    </row>
    <row r="36" spans="1:17" s="82" customFormat="1" ht="151.5" customHeight="1" x14ac:dyDescent="0.25">
      <c r="A36" s="234"/>
      <c r="B36" s="236"/>
      <c r="C36" s="247"/>
      <c r="D36" s="247"/>
      <c r="E36" s="243"/>
      <c r="F36" s="243"/>
      <c r="G36" s="243"/>
      <c r="H36" s="246"/>
      <c r="I36" s="243"/>
      <c r="J36" s="241"/>
      <c r="K36" s="249"/>
      <c r="L36" s="232"/>
      <c r="M36" s="252"/>
      <c r="N36" s="108"/>
      <c r="O36" s="249"/>
      <c r="P36" s="232"/>
      <c r="Q36" s="229"/>
    </row>
    <row r="37" spans="1:17" s="82" customFormat="1" ht="151.5" customHeight="1" x14ac:dyDescent="0.25">
      <c r="A37" s="234"/>
      <c r="B37" s="237"/>
      <c r="C37" s="286"/>
      <c r="D37" s="247"/>
      <c r="E37" s="243"/>
      <c r="F37" s="243"/>
      <c r="G37" s="243"/>
      <c r="H37" s="246"/>
      <c r="I37" s="243"/>
      <c r="J37" s="241"/>
      <c r="K37" s="250"/>
      <c r="L37" s="233"/>
      <c r="M37" s="252"/>
      <c r="N37" s="108"/>
      <c r="O37" s="250"/>
      <c r="P37" s="233"/>
      <c r="Q37" s="230"/>
    </row>
    <row r="38" spans="1:17" s="82" customFormat="1" ht="151.5" customHeight="1" x14ac:dyDescent="0.25">
      <c r="A38" s="234" t="e">
        <f>1+#REF!</f>
        <v>#REF!</v>
      </c>
      <c r="B38" s="275" t="s">
        <v>187</v>
      </c>
      <c r="C38" s="278" t="s">
        <v>254</v>
      </c>
      <c r="D38" s="278" t="s">
        <v>188</v>
      </c>
      <c r="E38" s="281" t="s">
        <v>113</v>
      </c>
      <c r="F38" s="244" t="s">
        <v>266</v>
      </c>
      <c r="G38" s="283" t="s">
        <v>195</v>
      </c>
      <c r="H38" s="284" t="s">
        <v>265</v>
      </c>
      <c r="I38" s="281" t="s">
        <v>108</v>
      </c>
      <c r="J38" s="287">
        <v>56</v>
      </c>
      <c r="K38" s="289" t="str">
        <f>IF(J38&lt;=0,"",IF(J38&lt;=2,"Muy Baja",IF(J38&lt;=24,"Baja",IF(J38&lt;=500,"Media",IF(J38&lt;=5000,"Alta","Muy Alta")))))</f>
        <v>Media</v>
      </c>
      <c r="L38" s="292">
        <f>IF(K38="","",IF(K38="Muy Baja",0.2,IF(K38="Baja",0.4,IF(K38="Media",0.6,IF(K38="Alta",0.8,IF(K38="Muy Alta",1,))))))</f>
        <v>0.6</v>
      </c>
      <c r="M38" s="298" t="s">
        <v>204</v>
      </c>
      <c r="N38" s="110" t="str">
        <f>IF(NOT(ISERROR(MATCH(M38,'Tabla Impacto'!$B$221:$B$223,0))),'Tabla Impacto'!$F$223&amp;"Por favor no seleccionar los criterios de impacto(Afectación Económica o presupuestal y Pérdida Reputacional)",M38)</f>
        <v xml:space="preserve"> El riesgo afecta la imagen de la entidad con algunos usuarios de relevancia frente al logro de los objetivos</v>
      </c>
      <c r="O38" s="289" t="str">
        <f>IF(OR(N38='Tabla Impacto'!$C$11,N38='Tabla Impacto'!$D$11),"Leve",IF(OR(N38='Tabla Impacto'!$C$12,N38='Tabla Impacto'!$D$12),"Menor",IF(OR(N38='Tabla Impacto'!$C$13,N38='Tabla Impacto'!$D$13),"Moderado",IF(OR(N38='Tabla Impacto'!$C$14,N38='Tabla Impacto'!$D$14),"Mayor",IF(OR(N38='Tabla Impacto'!$C$15,N38='Tabla Impacto'!$D$15),"Catastrófico","")))))</f>
        <v>Moderado</v>
      </c>
      <c r="P38" s="292">
        <f>IF(O38="","",IF(O38="Leve",0.2,IF(O38="Menor",0.4,IF(O38="Moderado",0.6,IF(O38="Mayor",0.8,IF(O38="Catastrófico",1,))))))</f>
        <v>0.6</v>
      </c>
      <c r="Q38" s="295" t="str">
        <f>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Moderado</v>
      </c>
    </row>
    <row r="39" spans="1:17" s="82" customFormat="1" ht="151.5" customHeight="1" x14ac:dyDescent="0.25">
      <c r="A39" s="234"/>
      <c r="B39" s="276"/>
      <c r="C39" s="279"/>
      <c r="D39" s="280"/>
      <c r="E39" s="282"/>
      <c r="F39" s="243"/>
      <c r="G39" s="282"/>
      <c r="H39" s="285"/>
      <c r="I39" s="282"/>
      <c r="J39" s="288"/>
      <c r="K39" s="290"/>
      <c r="L39" s="293"/>
      <c r="M39" s="299"/>
      <c r="N39" s="111"/>
      <c r="O39" s="290"/>
      <c r="P39" s="293"/>
      <c r="Q39" s="296"/>
    </row>
    <row r="40" spans="1:17" s="82" customFormat="1" ht="151.5" customHeight="1" x14ac:dyDescent="0.25">
      <c r="A40" s="234"/>
      <c r="B40" s="277"/>
      <c r="C40" s="279"/>
      <c r="D40" s="280"/>
      <c r="E40" s="282"/>
      <c r="F40" s="243"/>
      <c r="G40" s="282"/>
      <c r="H40" s="285"/>
      <c r="I40" s="282"/>
      <c r="J40" s="288"/>
      <c r="K40" s="291"/>
      <c r="L40" s="294"/>
      <c r="M40" s="299"/>
      <c r="N40" s="111"/>
      <c r="O40" s="291"/>
      <c r="P40" s="294"/>
      <c r="Q40" s="297"/>
    </row>
    <row r="41" spans="1:17" s="82" customFormat="1" ht="151.5" customHeight="1" x14ac:dyDescent="0.25">
      <c r="A41" s="234" t="e">
        <f>1+#REF!</f>
        <v>#REF!</v>
      </c>
      <c r="B41" s="275" t="s">
        <v>257</v>
      </c>
      <c r="C41" s="278" t="s">
        <v>255</v>
      </c>
      <c r="D41" s="278" t="s">
        <v>256</v>
      </c>
      <c r="E41" s="281" t="s">
        <v>111</v>
      </c>
      <c r="F41" s="281" t="s">
        <v>218</v>
      </c>
      <c r="G41" s="281" t="s">
        <v>217</v>
      </c>
      <c r="H41" s="284" t="s">
        <v>216</v>
      </c>
      <c r="I41" s="281" t="s">
        <v>108</v>
      </c>
      <c r="J41" s="287">
        <v>10</v>
      </c>
      <c r="K41" s="289" t="str">
        <f>IF(J41&lt;=0,"",IF(J41&lt;=2,"Muy Baja",IF(J41&lt;=24,"Baja",IF(J41&lt;=500,"Media",IF(J41&lt;=5000,"Alta","Muy Alta")))))</f>
        <v>Baja</v>
      </c>
      <c r="L41" s="292">
        <f>IF(K41="","",IF(K41="Muy Baja",0.2,IF(K41="Baja",0.4,IF(K41="Media",0.6,IF(K41="Alta",0.8,IF(K41="Muy Alta",1,))))))</f>
        <v>0.4</v>
      </c>
      <c r="M41" s="298" t="s">
        <v>211</v>
      </c>
      <c r="N41" s="110" t="str">
        <f>IF(NOT(ISERROR(MATCH(M41,'Tabla Impacto'!$B$221:$B$223,0))),'Tabla Impacto'!$F$223&amp;"Por favor no seleccionar los criterios de impacto(Afectación Económica o presupuestal y Pérdida Reputacional)",M41)</f>
        <v xml:space="preserve"> El riesgo afecta la imagen de la entidad con efecto publicitario sostenido a nivel de sector administrativo, nivel departamental o municipal</v>
      </c>
      <c r="O41" s="289" t="str">
        <f>IF(OR(N41='Tabla Impacto'!$C$11,N41='Tabla Impacto'!$D$11),"Leve",IF(OR(N41='Tabla Impacto'!$C$12,N41='Tabla Impacto'!$D$12),"Menor",IF(OR(N41='Tabla Impacto'!$C$13,N41='Tabla Impacto'!$D$13),"Moderado",IF(OR(N41='Tabla Impacto'!$C$14,N41='Tabla Impacto'!$D$14),"Mayor",IF(OR(N41='Tabla Impacto'!$C$15,N41='Tabla Impacto'!$D$15),"Catastrófico","")))))</f>
        <v>Mayor</v>
      </c>
      <c r="P41" s="292">
        <f>IF(O41="","",IF(O41="Leve",0.2,IF(O41="Menor",0.4,IF(O41="Moderado",0.6,IF(O41="Mayor",0.8,IF(O41="Catastrófico",1,))))))</f>
        <v>0.8</v>
      </c>
      <c r="Q41" s="295"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Alto</v>
      </c>
    </row>
    <row r="42" spans="1:17" s="82" customFormat="1" ht="151.5" customHeight="1" x14ac:dyDescent="0.25">
      <c r="A42" s="234"/>
      <c r="B42" s="276"/>
      <c r="C42" s="279"/>
      <c r="D42" s="279"/>
      <c r="E42" s="282"/>
      <c r="F42" s="282"/>
      <c r="G42" s="282"/>
      <c r="H42" s="285"/>
      <c r="I42" s="282"/>
      <c r="J42" s="288"/>
      <c r="K42" s="290"/>
      <c r="L42" s="293"/>
      <c r="M42" s="299"/>
      <c r="N42" s="111"/>
      <c r="O42" s="290"/>
      <c r="P42" s="293"/>
      <c r="Q42" s="296"/>
    </row>
    <row r="43" spans="1:17" s="82" customFormat="1" ht="151.5" customHeight="1" x14ac:dyDescent="0.25">
      <c r="A43" s="234"/>
      <c r="B43" s="277"/>
      <c r="C43" s="305"/>
      <c r="D43" s="305"/>
      <c r="E43" s="301"/>
      <c r="F43" s="301"/>
      <c r="G43" s="301"/>
      <c r="H43" s="302"/>
      <c r="I43" s="301"/>
      <c r="J43" s="300"/>
      <c r="K43" s="291"/>
      <c r="L43" s="294"/>
      <c r="M43" s="306"/>
      <c r="N43" s="111"/>
      <c r="O43" s="291"/>
      <c r="P43" s="294"/>
      <c r="Q43" s="297"/>
    </row>
    <row r="44" spans="1:17" s="82" customFormat="1" ht="151.5" customHeight="1" x14ac:dyDescent="0.25">
      <c r="A44" s="234" t="e">
        <f>1+#REF!</f>
        <v>#REF!</v>
      </c>
      <c r="B44" s="275"/>
      <c r="C44" s="303"/>
      <c r="D44" s="303"/>
      <c r="E44" s="281"/>
      <c r="F44" s="281"/>
      <c r="G44" s="281"/>
      <c r="H44" s="284"/>
      <c r="I44" s="281"/>
      <c r="J44" s="287"/>
      <c r="K44" s="289" t="str">
        <f>IF(J44&lt;=0,"",IF(J44&lt;=2,"Muy Baja",IF(J44&lt;=24,"Baja",IF(J44&lt;=500,"Media",IF(J44&lt;=5000,"Alta","Muy Alta")))))</f>
        <v/>
      </c>
      <c r="L44" s="292" t="str">
        <f>IF(K44="","",IF(K44="Muy Baja",0.2,IF(K44="Baja",0.4,IF(K44="Media",0.6,IF(K44="Alta",0.8,IF(K44="Muy Alta",1,))))))</f>
        <v/>
      </c>
      <c r="M44" s="298"/>
      <c r="N44" s="110">
        <f>IF(NOT(ISERROR(MATCH(M44,'Tabla Impacto'!$B$221:$B$223,0))),'Tabla Impacto'!$F$223&amp;"Por favor no seleccionar los criterios de impacto(Afectación Económica o presupuestal y Pérdida Reputacional)",M44)</f>
        <v>0</v>
      </c>
      <c r="O44" s="289" t="str">
        <f>IF(OR(N44='Tabla Impacto'!$C$11,N44='Tabla Impacto'!$D$11),"Leve",IF(OR(N44='Tabla Impacto'!$C$12,N44='Tabla Impacto'!$D$12),"Menor",IF(OR(N44='Tabla Impacto'!$C$13,N44='Tabla Impacto'!$D$13),"Moderado",IF(OR(N44='Tabla Impacto'!$C$14,N44='Tabla Impacto'!$D$14),"Mayor",IF(OR(N44='Tabla Impacto'!$C$15,N44='Tabla Impacto'!$D$15),"Catastrófico","")))))</f>
        <v/>
      </c>
      <c r="P44" s="292" t="str">
        <f>IF(O44="","",IF(O44="Leve",0.2,IF(O44="Menor",0.4,IF(O44="Moderado",0.6,IF(O44="Mayor",0.8,IF(O44="Catastrófico",1,))))))</f>
        <v/>
      </c>
      <c r="Q44" s="295"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row>
    <row r="45" spans="1:17" s="82" customFormat="1" ht="151.5" customHeight="1" x14ac:dyDescent="0.25">
      <c r="A45" s="234"/>
      <c r="B45" s="276"/>
      <c r="C45" s="280"/>
      <c r="D45" s="280"/>
      <c r="E45" s="282"/>
      <c r="F45" s="282"/>
      <c r="G45" s="282"/>
      <c r="H45" s="285"/>
      <c r="I45" s="282"/>
      <c r="J45" s="288"/>
      <c r="K45" s="290"/>
      <c r="L45" s="293"/>
      <c r="M45" s="299"/>
      <c r="N45" s="111"/>
      <c r="O45" s="290"/>
      <c r="P45" s="293"/>
      <c r="Q45" s="296"/>
    </row>
    <row r="46" spans="1:17" s="82" customFormat="1" ht="151.5" customHeight="1" x14ac:dyDescent="0.25">
      <c r="A46" s="234"/>
      <c r="B46" s="277"/>
      <c r="C46" s="304"/>
      <c r="D46" s="304"/>
      <c r="E46" s="301"/>
      <c r="F46" s="301"/>
      <c r="G46" s="301"/>
      <c r="H46" s="302"/>
      <c r="I46" s="301"/>
      <c r="J46" s="300"/>
      <c r="K46" s="291"/>
      <c r="L46" s="294"/>
      <c r="M46" s="306"/>
      <c r="N46" s="111"/>
      <c r="O46" s="291"/>
      <c r="P46" s="294"/>
      <c r="Q46" s="297"/>
    </row>
    <row r="47" spans="1:17" ht="49.5" customHeight="1" x14ac:dyDescent="0.25">
      <c r="A47" s="3"/>
      <c r="B47" s="76"/>
      <c r="C47" s="76"/>
      <c r="D47" s="76"/>
      <c r="E47" s="272" t="s">
        <v>213</v>
      </c>
      <c r="F47" s="273"/>
      <c r="G47" s="273"/>
      <c r="H47" s="273"/>
      <c r="I47" s="273"/>
      <c r="J47" s="273"/>
      <c r="K47" s="273"/>
      <c r="L47" s="273"/>
      <c r="M47" s="273"/>
      <c r="N47" s="273"/>
      <c r="O47" s="273"/>
      <c r="P47" s="273"/>
      <c r="Q47" s="273"/>
    </row>
    <row r="49" spans="2:10" x14ac:dyDescent="0.25">
      <c r="C49" s="2"/>
      <c r="D49" s="2"/>
      <c r="E49" s="83" t="s">
        <v>192</v>
      </c>
    </row>
    <row r="51" spans="2:10" ht="18" customHeight="1" x14ac:dyDescent="0.25">
      <c r="B51" s="125" t="s">
        <v>270</v>
      </c>
      <c r="C51" s="126" t="s">
        <v>269</v>
      </c>
      <c r="D51" s="227" t="s">
        <v>271</v>
      </c>
      <c r="E51" s="227"/>
      <c r="F51" s="227"/>
      <c r="G51" s="227"/>
      <c r="H51" s="227"/>
      <c r="I51" s="227"/>
      <c r="J51" s="227"/>
    </row>
    <row r="52" spans="2:10" ht="18" customHeight="1" x14ac:dyDescent="0.25">
      <c r="B52" s="19">
        <v>1</v>
      </c>
      <c r="C52" s="417">
        <v>45685</v>
      </c>
      <c r="D52" s="226" t="s">
        <v>273</v>
      </c>
      <c r="E52" s="226"/>
      <c r="F52" s="226"/>
      <c r="G52" s="226"/>
      <c r="H52" s="226"/>
      <c r="I52" s="226"/>
      <c r="J52" s="226"/>
    </row>
    <row r="53" spans="2:10" ht="18" customHeight="1" x14ac:dyDescent="0.25">
      <c r="B53" s="19"/>
      <c r="C53" s="19"/>
      <c r="D53" s="226"/>
      <c r="E53" s="226"/>
      <c r="F53" s="226"/>
      <c r="G53" s="226"/>
      <c r="H53" s="226"/>
      <c r="I53" s="226"/>
      <c r="J53" s="226"/>
    </row>
    <row r="54" spans="2:10" ht="14.1" customHeight="1" x14ac:dyDescent="0.25">
      <c r="B54" s="19"/>
      <c r="C54" s="19"/>
      <c r="D54" s="226"/>
      <c r="E54" s="226"/>
      <c r="F54" s="226"/>
      <c r="G54" s="226"/>
      <c r="H54" s="226"/>
      <c r="I54" s="226"/>
      <c r="J54" s="226"/>
    </row>
    <row r="55" spans="2:10" x14ac:dyDescent="0.25">
      <c r="B55" s="19"/>
      <c r="C55" s="19"/>
      <c r="D55" s="226"/>
      <c r="E55" s="226"/>
      <c r="F55" s="226"/>
      <c r="G55" s="226"/>
      <c r="H55" s="226"/>
      <c r="I55" s="226"/>
      <c r="J55" s="226"/>
    </row>
    <row r="56" spans="2:10" x14ac:dyDescent="0.25">
      <c r="B56" s="19"/>
      <c r="C56" s="19"/>
      <c r="D56" s="226"/>
      <c r="E56" s="226"/>
      <c r="F56" s="226"/>
      <c r="G56" s="226"/>
      <c r="H56" s="226"/>
      <c r="I56" s="226"/>
      <c r="J56" s="226"/>
    </row>
    <row r="57" spans="2:10" x14ac:dyDescent="0.25">
      <c r="B57" s="19"/>
      <c r="C57" s="19"/>
      <c r="D57" s="226"/>
      <c r="E57" s="226"/>
      <c r="F57" s="226"/>
      <c r="G57" s="226"/>
      <c r="H57" s="226"/>
      <c r="I57" s="226"/>
      <c r="J57" s="226"/>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sheetData>
  <autoFilter ref="A6:BS47" xr:uid="{00000000-0009-0000-0000-000002000000}"/>
  <dataConsolidate/>
  <mergeCells count="236">
    <mergeCell ref="D53:J53"/>
    <mergeCell ref="J44:J46"/>
    <mergeCell ref="K44:K46"/>
    <mergeCell ref="L44:L46"/>
    <mergeCell ref="M44:M46"/>
    <mergeCell ref="O44:O46"/>
    <mergeCell ref="P44:P46"/>
    <mergeCell ref="Q44:Q46"/>
    <mergeCell ref="B41:B43"/>
    <mergeCell ref="O41:O43"/>
    <mergeCell ref="P41:P43"/>
    <mergeCell ref="Q41:Q43"/>
    <mergeCell ref="K41:K43"/>
    <mergeCell ref="L41:L43"/>
    <mergeCell ref="M41:M43"/>
    <mergeCell ref="A44:A46"/>
    <mergeCell ref="B44:B46"/>
    <mergeCell ref="C44:C46"/>
    <mergeCell ref="D44:D46"/>
    <mergeCell ref="E44:E46"/>
    <mergeCell ref="F44:F46"/>
    <mergeCell ref="G44:G46"/>
    <mergeCell ref="H44:H46"/>
    <mergeCell ref="I44:I46"/>
    <mergeCell ref="I38:I40"/>
    <mergeCell ref="J38:J40"/>
    <mergeCell ref="K38:K40"/>
    <mergeCell ref="P38:P40"/>
    <mergeCell ref="Q38:Q40"/>
    <mergeCell ref="L38:L40"/>
    <mergeCell ref="M38:M40"/>
    <mergeCell ref="O38:O40"/>
    <mergeCell ref="A41:A43"/>
    <mergeCell ref="J41:J43"/>
    <mergeCell ref="I41:I43"/>
    <mergeCell ref="H41:H43"/>
    <mergeCell ref="G41:G43"/>
    <mergeCell ref="F41:F43"/>
    <mergeCell ref="E41:E43"/>
    <mergeCell ref="D41:D43"/>
    <mergeCell ref="C41:C43"/>
    <mergeCell ref="Q32:Q34"/>
    <mergeCell ref="Q35:Q37"/>
    <mergeCell ref="G35:G37"/>
    <mergeCell ref="H35:H37"/>
    <mergeCell ref="I35:I37"/>
    <mergeCell ref="J35:J37"/>
    <mergeCell ref="K35:K37"/>
    <mergeCell ref="D35:D37"/>
    <mergeCell ref="E35:E37"/>
    <mergeCell ref="F35:F37"/>
    <mergeCell ref="O32:O34"/>
    <mergeCell ref="P32:P34"/>
    <mergeCell ref="L35:L37"/>
    <mergeCell ref="M35:M37"/>
    <mergeCell ref="O35:O37"/>
    <mergeCell ref="P35:P37"/>
    <mergeCell ref="H32:H34"/>
    <mergeCell ref="I32:I34"/>
    <mergeCell ref="J32:J34"/>
    <mergeCell ref="K32:K34"/>
    <mergeCell ref="L32:L34"/>
    <mergeCell ref="M32:M34"/>
    <mergeCell ref="Q29:Q31"/>
    <mergeCell ref="A38:A40"/>
    <mergeCell ref="B38:B40"/>
    <mergeCell ref="C38:C40"/>
    <mergeCell ref="D38:D40"/>
    <mergeCell ref="E38:E40"/>
    <mergeCell ref="F38:F40"/>
    <mergeCell ref="G38:G40"/>
    <mergeCell ref="H38:H40"/>
    <mergeCell ref="A32:A34"/>
    <mergeCell ref="A35:A37"/>
    <mergeCell ref="C35:C37"/>
    <mergeCell ref="B32:B34"/>
    <mergeCell ref="C32:C34"/>
    <mergeCell ref="B35:B37"/>
    <mergeCell ref="G32:G34"/>
    <mergeCell ref="D32:D34"/>
    <mergeCell ref="E32:E34"/>
    <mergeCell ref="F32:F34"/>
    <mergeCell ref="I29:I31"/>
    <mergeCell ref="J29:J31"/>
    <mergeCell ref="E29:E31"/>
    <mergeCell ref="A29:A31"/>
    <mergeCell ref="B29:B31"/>
    <mergeCell ref="C29:C31"/>
    <mergeCell ref="D26:D28"/>
    <mergeCell ref="E26:E28"/>
    <mergeCell ref="F26:F28"/>
    <mergeCell ref="G26:G28"/>
    <mergeCell ref="H26:H28"/>
    <mergeCell ref="P26:P28"/>
    <mergeCell ref="A26:A28"/>
    <mergeCell ref="B26:B28"/>
    <mergeCell ref="C26:C28"/>
    <mergeCell ref="F29:F31"/>
    <mergeCell ref="G29:G31"/>
    <mergeCell ref="H29:H31"/>
    <mergeCell ref="D29:D31"/>
    <mergeCell ref="P29:P31"/>
    <mergeCell ref="O29:O31"/>
    <mergeCell ref="K29:K31"/>
    <mergeCell ref="L29:L31"/>
    <mergeCell ref="M29:M31"/>
    <mergeCell ref="Q26:Q28"/>
    <mergeCell ref="J23:J25"/>
    <mergeCell ref="K23:K25"/>
    <mergeCell ref="L23:L25"/>
    <mergeCell ref="M23:M25"/>
    <mergeCell ref="O23:O25"/>
    <mergeCell ref="P23:P25"/>
    <mergeCell ref="Q23:Q25"/>
    <mergeCell ref="I23:I25"/>
    <mergeCell ref="I26:I28"/>
    <mergeCell ref="J26:J28"/>
    <mergeCell ref="K26:K28"/>
    <mergeCell ref="L26:L28"/>
    <mergeCell ref="O26:O28"/>
    <mergeCell ref="M26:M28"/>
    <mergeCell ref="L20:L22"/>
    <mergeCell ref="M20:M22"/>
    <mergeCell ref="O20:O22"/>
    <mergeCell ref="P20:P22"/>
    <mergeCell ref="Q20:Q22"/>
    <mergeCell ref="B23:B25"/>
    <mergeCell ref="A23:A25"/>
    <mergeCell ref="C23:C25"/>
    <mergeCell ref="D23:D25"/>
    <mergeCell ref="E23:E25"/>
    <mergeCell ref="F23:F25"/>
    <mergeCell ref="G23:G25"/>
    <mergeCell ref="H23:H25"/>
    <mergeCell ref="H16:H19"/>
    <mergeCell ref="D20:D22"/>
    <mergeCell ref="E20:E22"/>
    <mergeCell ref="F20:F22"/>
    <mergeCell ref="G20:G22"/>
    <mergeCell ref="H20:H22"/>
    <mergeCell ref="I20:I22"/>
    <mergeCell ref="J20:J22"/>
    <mergeCell ref="K20:K22"/>
    <mergeCell ref="G7:G9"/>
    <mergeCell ref="H7:H9"/>
    <mergeCell ref="I7:I9"/>
    <mergeCell ref="J7:J9"/>
    <mergeCell ref="A7:A9"/>
    <mergeCell ref="B7:B9"/>
    <mergeCell ref="C7:C9"/>
    <mergeCell ref="D7:D9"/>
    <mergeCell ref="E47:Q47"/>
    <mergeCell ref="Q7:Q9"/>
    <mergeCell ref="E7:E9"/>
    <mergeCell ref="K7:K9"/>
    <mergeCell ref="L7:L9"/>
    <mergeCell ref="M7:M9"/>
    <mergeCell ref="O7:O9"/>
    <mergeCell ref="P7:P9"/>
    <mergeCell ref="F7:F9"/>
    <mergeCell ref="A13:A15"/>
    <mergeCell ref="B13:B15"/>
    <mergeCell ref="C13:C15"/>
    <mergeCell ref="D13:D15"/>
    <mergeCell ref="E13:E15"/>
    <mergeCell ref="F13:F15"/>
    <mergeCell ref="G13:G15"/>
    <mergeCell ref="Q5:Q6"/>
    <mergeCell ref="M5:M6"/>
    <mergeCell ref="N5:N6"/>
    <mergeCell ref="A1:Q2"/>
    <mergeCell ref="A4:J4"/>
    <mergeCell ref="K4:Q4"/>
    <mergeCell ref="A5:A6"/>
    <mergeCell ref="I5:I6"/>
    <mergeCell ref="H5:H6"/>
    <mergeCell ref="G5:G6"/>
    <mergeCell ref="F5:F6"/>
    <mergeCell ref="B5:B6"/>
    <mergeCell ref="C5:C6"/>
    <mergeCell ref="D5:D6"/>
    <mergeCell ref="J5:J6"/>
    <mergeCell ref="K5:K6"/>
    <mergeCell ref="L5:L6"/>
    <mergeCell ref="O5:O6"/>
    <mergeCell ref="P5:P6"/>
    <mergeCell ref="E5:E6"/>
    <mergeCell ref="K10:K12"/>
    <mergeCell ref="L10:L12"/>
    <mergeCell ref="J10:J12"/>
    <mergeCell ref="M10:M12"/>
    <mergeCell ref="O10:O12"/>
    <mergeCell ref="P10:P12"/>
    <mergeCell ref="P13:P15"/>
    <mergeCell ref="Q13:Q15"/>
    <mergeCell ref="Q10:Q12"/>
    <mergeCell ref="M13:M15"/>
    <mergeCell ref="O13:O15"/>
    <mergeCell ref="K13:K15"/>
    <mergeCell ref="L13:L15"/>
    <mergeCell ref="J13:J15"/>
    <mergeCell ref="E10:E12"/>
    <mergeCell ref="F10:F12"/>
    <mergeCell ref="G10:G12"/>
    <mergeCell ref="H13:H15"/>
    <mergeCell ref="I13:I15"/>
    <mergeCell ref="I10:I12"/>
    <mergeCell ref="A10:A12"/>
    <mergeCell ref="B10:B12"/>
    <mergeCell ref="C10:C12"/>
    <mergeCell ref="D10:D12"/>
    <mergeCell ref="H10:H12"/>
    <mergeCell ref="D52:J52"/>
    <mergeCell ref="D55:J55"/>
    <mergeCell ref="D56:J56"/>
    <mergeCell ref="D57:J57"/>
    <mergeCell ref="D51:J51"/>
    <mergeCell ref="D54:J54"/>
    <mergeCell ref="Q16:Q19"/>
    <mergeCell ref="P16:P19"/>
    <mergeCell ref="A20:A22"/>
    <mergeCell ref="B20:B22"/>
    <mergeCell ref="C20:C22"/>
    <mergeCell ref="J16:J19"/>
    <mergeCell ref="O16:O19"/>
    <mergeCell ref="M16:M19"/>
    <mergeCell ref="G16:G19"/>
    <mergeCell ref="F16:F19"/>
    <mergeCell ref="E16:E19"/>
    <mergeCell ref="D16:D19"/>
    <mergeCell ref="C16:C19"/>
    <mergeCell ref="A16:A19"/>
    <mergeCell ref="B16:B19"/>
    <mergeCell ref="L16:L19"/>
    <mergeCell ref="K16:K19"/>
    <mergeCell ref="I16:I19"/>
  </mergeCells>
  <conditionalFormatting sqref="K7">
    <cfRule type="cellIs" dxfId="186" priority="3823" operator="equal">
      <formula>"Muy Alta"</formula>
    </cfRule>
    <cfRule type="cellIs" dxfId="185" priority="3824" operator="equal">
      <formula>"Alta"</formula>
    </cfRule>
    <cfRule type="cellIs" dxfId="184" priority="3825" operator="equal">
      <formula>"Media"</formula>
    </cfRule>
    <cfRule type="cellIs" dxfId="183" priority="3826" operator="equal">
      <formula>"Baja"</formula>
    </cfRule>
    <cfRule type="cellIs" dxfId="182" priority="3827" operator="equal">
      <formula>"Muy Baja"</formula>
    </cfRule>
  </conditionalFormatting>
  <conditionalFormatting sqref="K10">
    <cfRule type="cellIs" dxfId="181" priority="2297" operator="equal">
      <formula>"Muy Alta"</formula>
    </cfRule>
    <cfRule type="cellIs" dxfId="180" priority="2298" operator="equal">
      <formula>"Alta"</formula>
    </cfRule>
    <cfRule type="cellIs" dxfId="179" priority="2299" operator="equal">
      <formula>"Media"</formula>
    </cfRule>
    <cfRule type="cellIs" dxfId="178" priority="2300" operator="equal">
      <formula>"Baja"</formula>
    </cfRule>
    <cfRule type="cellIs" dxfId="177" priority="2301" operator="equal">
      <formula>"Muy Baja"</formula>
    </cfRule>
  </conditionalFormatting>
  <conditionalFormatting sqref="K13">
    <cfRule type="cellIs" dxfId="176" priority="2267" operator="equal">
      <formula>"Muy Alta"</formula>
    </cfRule>
    <cfRule type="cellIs" dxfId="175" priority="2268" operator="equal">
      <formula>"Alta"</formula>
    </cfRule>
    <cfRule type="cellIs" dxfId="174" priority="2269" operator="equal">
      <formula>"Media"</formula>
    </cfRule>
    <cfRule type="cellIs" dxfId="173" priority="2270" operator="equal">
      <formula>"Baja"</formula>
    </cfRule>
    <cfRule type="cellIs" dxfId="172" priority="2271" operator="equal">
      <formula>"Muy Baja"</formula>
    </cfRule>
  </conditionalFormatting>
  <conditionalFormatting sqref="K16">
    <cfRule type="cellIs" dxfId="171" priority="2222" operator="equal">
      <formula>"Muy Alta"</formula>
    </cfRule>
    <cfRule type="cellIs" dxfId="170" priority="2223" operator="equal">
      <formula>"Alta"</formula>
    </cfRule>
    <cfRule type="cellIs" dxfId="169" priority="2224" operator="equal">
      <formula>"Media"</formula>
    </cfRule>
    <cfRule type="cellIs" dxfId="168" priority="2225" operator="equal">
      <formula>"Baja"</formula>
    </cfRule>
    <cfRule type="cellIs" dxfId="167" priority="2226" operator="equal">
      <formula>"Muy Baja"</formula>
    </cfRule>
  </conditionalFormatting>
  <conditionalFormatting sqref="K20">
    <cfRule type="cellIs" dxfId="166" priority="2177" operator="equal">
      <formula>"Muy Alta"</formula>
    </cfRule>
    <cfRule type="cellIs" dxfId="165" priority="2178" operator="equal">
      <formula>"Alta"</formula>
    </cfRule>
    <cfRule type="cellIs" dxfId="164" priority="2179" operator="equal">
      <formula>"Media"</formula>
    </cfRule>
    <cfRule type="cellIs" dxfId="163" priority="2180" operator="equal">
      <formula>"Baja"</formula>
    </cfRule>
    <cfRule type="cellIs" dxfId="162" priority="2181" operator="equal">
      <formula>"Muy Baja"</formula>
    </cfRule>
  </conditionalFormatting>
  <conditionalFormatting sqref="K23">
    <cfRule type="cellIs" dxfId="161" priority="2147" operator="equal">
      <formula>"Muy Alta"</formula>
    </cfRule>
    <cfRule type="cellIs" dxfId="160" priority="2148" operator="equal">
      <formula>"Alta"</formula>
    </cfRule>
    <cfRule type="cellIs" dxfId="159" priority="2149" operator="equal">
      <formula>"Media"</formula>
    </cfRule>
    <cfRule type="cellIs" dxfId="158" priority="2150" operator="equal">
      <formula>"Baja"</formula>
    </cfRule>
    <cfRule type="cellIs" dxfId="157" priority="2151" operator="equal">
      <formula>"Muy Baja"</formula>
    </cfRule>
  </conditionalFormatting>
  <conditionalFormatting sqref="K26">
    <cfRule type="cellIs" dxfId="156" priority="2102" operator="equal">
      <formula>"Muy Alta"</formula>
    </cfRule>
    <cfRule type="cellIs" dxfId="155" priority="2103" operator="equal">
      <formula>"Alta"</formula>
    </cfRule>
    <cfRule type="cellIs" dxfId="154" priority="2104" operator="equal">
      <formula>"Media"</formula>
    </cfRule>
    <cfRule type="cellIs" dxfId="153" priority="2105" operator="equal">
      <formula>"Baja"</formula>
    </cfRule>
    <cfRule type="cellIs" dxfId="152" priority="2106" operator="equal">
      <formula>"Muy Baja"</formula>
    </cfRule>
  </conditionalFormatting>
  <conditionalFormatting sqref="K29">
    <cfRule type="cellIs" dxfId="151" priority="223" operator="equal">
      <formula>"Muy Alta"</formula>
    </cfRule>
    <cfRule type="cellIs" dxfId="150" priority="224" operator="equal">
      <formula>"Alta"</formula>
    </cfRule>
    <cfRule type="cellIs" dxfId="149" priority="225" operator="equal">
      <formula>"Media"</formula>
    </cfRule>
    <cfRule type="cellIs" dxfId="148" priority="226" operator="equal">
      <formula>"Baja"</formula>
    </cfRule>
    <cfRule type="cellIs" dxfId="147" priority="227" operator="equal">
      <formula>"Muy Baja"</formula>
    </cfRule>
  </conditionalFormatting>
  <conditionalFormatting sqref="K32">
    <cfRule type="cellIs" dxfId="146" priority="1982" operator="equal">
      <formula>"Muy Alta"</formula>
    </cfRule>
    <cfRule type="cellIs" dxfId="145" priority="1983" operator="equal">
      <formula>"Alta"</formula>
    </cfRule>
    <cfRule type="cellIs" dxfId="144" priority="1984" operator="equal">
      <formula>"Media"</formula>
    </cfRule>
    <cfRule type="cellIs" dxfId="143" priority="1985" operator="equal">
      <formula>"Baja"</formula>
    </cfRule>
    <cfRule type="cellIs" dxfId="142" priority="1986" operator="equal">
      <formula>"Muy Baja"</formula>
    </cfRule>
  </conditionalFormatting>
  <conditionalFormatting sqref="K35">
    <cfRule type="cellIs" dxfId="141" priority="1967" operator="equal">
      <formula>"Muy Alta"</formula>
    </cfRule>
    <cfRule type="cellIs" dxfId="140" priority="1968" operator="equal">
      <formula>"Alta"</formula>
    </cfRule>
    <cfRule type="cellIs" dxfId="139" priority="1969" operator="equal">
      <formula>"Media"</formula>
    </cfRule>
    <cfRule type="cellIs" dxfId="138" priority="1970" operator="equal">
      <formula>"Baja"</formula>
    </cfRule>
    <cfRule type="cellIs" dxfId="137" priority="1971" operator="equal">
      <formula>"Muy Baja"</formula>
    </cfRule>
  </conditionalFormatting>
  <conditionalFormatting sqref="K38">
    <cfRule type="cellIs" dxfId="136" priority="1763" operator="equal">
      <formula>"Muy Alta"</formula>
    </cfRule>
    <cfRule type="cellIs" dxfId="135" priority="1764" operator="equal">
      <formula>"Alta"</formula>
    </cfRule>
    <cfRule type="cellIs" dxfId="134" priority="1765" operator="equal">
      <formula>"Media"</formula>
    </cfRule>
    <cfRule type="cellIs" dxfId="133" priority="1766" operator="equal">
      <formula>"Baja"</formula>
    </cfRule>
    <cfRule type="cellIs" dxfId="132" priority="1767" operator="equal">
      <formula>"Muy Baja"</formula>
    </cfRule>
  </conditionalFormatting>
  <conditionalFormatting sqref="K41">
    <cfRule type="cellIs" dxfId="131" priority="1175" operator="equal">
      <formula>"Muy Alta"</formula>
    </cfRule>
    <cfRule type="cellIs" dxfId="130" priority="1176" operator="equal">
      <formula>"Alta"</formula>
    </cfRule>
    <cfRule type="cellIs" dxfId="129" priority="1177" operator="equal">
      <formula>"Media"</formula>
    </cfRule>
    <cfRule type="cellIs" dxfId="128" priority="1178" operator="equal">
      <formula>"Baja"</formula>
    </cfRule>
    <cfRule type="cellIs" dxfId="127" priority="1179" operator="equal">
      <formula>"Muy Baja"</formula>
    </cfRule>
  </conditionalFormatting>
  <conditionalFormatting sqref="K44">
    <cfRule type="cellIs" dxfId="126" priority="887" operator="equal">
      <formula>"Muy Alta"</formula>
    </cfRule>
    <cfRule type="cellIs" dxfId="125" priority="888" operator="equal">
      <formula>"Alta"</formula>
    </cfRule>
    <cfRule type="cellIs" dxfId="124" priority="889" operator="equal">
      <formula>"Media"</formula>
    </cfRule>
    <cfRule type="cellIs" dxfId="123" priority="890" operator="equal">
      <formula>"Baja"</formula>
    </cfRule>
    <cfRule type="cellIs" dxfId="122" priority="891" operator="equal">
      <formula>"Muy Baja"</formula>
    </cfRule>
  </conditionalFormatting>
  <conditionalFormatting sqref="N7:N46">
    <cfRule type="containsText" dxfId="121" priority="1" operator="containsText" text="❌">
      <formula>NOT(ISERROR(SEARCH("❌",N7)))</formula>
    </cfRule>
  </conditionalFormatting>
  <conditionalFormatting sqref="O7">
    <cfRule type="cellIs" dxfId="120" priority="801" operator="equal">
      <formula>"Catastrófico"</formula>
    </cfRule>
    <cfRule type="cellIs" dxfId="119" priority="802" operator="equal">
      <formula>"Mayor"</formula>
    </cfRule>
    <cfRule type="cellIs" dxfId="118" priority="803" operator="equal">
      <formula>"Moderado"</formula>
    </cfRule>
    <cfRule type="cellIs" dxfId="117" priority="804" operator="equal">
      <formula>"Menor"</formula>
    </cfRule>
    <cfRule type="cellIs" dxfId="116" priority="805" operator="equal">
      <formula>"Leve"</formula>
    </cfRule>
  </conditionalFormatting>
  <conditionalFormatting sqref="O10">
    <cfRule type="cellIs" dxfId="115" priority="2292" operator="equal">
      <formula>"Catastrófico"</formula>
    </cfRule>
    <cfRule type="cellIs" dxfId="114" priority="2293" operator="equal">
      <formula>"Mayor"</formula>
    </cfRule>
    <cfRule type="cellIs" dxfId="113" priority="2294" operator="equal">
      <formula>"Moderado"</formula>
    </cfRule>
    <cfRule type="cellIs" dxfId="112" priority="2295" operator="equal">
      <formula>"Menor"</formula>
    </cfRule>
    <cfRule type="cellIs" dxfId="111" priority="2296" operator="equal">
      <formula>"Leve"</formula>
    </cfRule>
  </conditionalFormatting>
  <conditionalFormatting sqref="O13">
    <cfRule type="cellIs" dxfId="110" priority="2262" operator="equal">
      <formula>"Catastrófico"</formula>
    </cfRule>
    <cfRule type="cellIs" dxfId="109" priority="2263" operator="equal">
      <formula>"Mayor"</formula>
    </cfRule>
    <cfRule type="cellIs" dxfId="108" priority="2264" operator="equal">
      <formula>"Moderado"</formula>
    </cfRule>
    <cfRule type="cellIs" dxfId="107" priority="2265" operator="equal">
      <formula>"Menor"</formula>
    </cfRule>
    <cfRule type="cellIs" dxfId="106" priority="2266" operator="equal">
      <formula>"Leve"</formula>
    </cfRule>
  </conditionalFormatting>
  <conditionalFormatting sqref="O16">
    <cfRule type="cellIs" dxfId="105" priority="2217" operator="equal">
      <formula>"Catastrófico"</formula>
    </cfRule>
    <cfRule type="cellIs" dxfId="104" priority="2218" operator="equal">
      <formula>"Mayor"</formula>
    </cfRule>
    <cfRule type="cellIs" dxfId="103" priority="2219" operator="equal">
      <formula>"Moderado"</formula>
    </cfRule>
    <cfRule type="cellIs" dxfId="102" priority="2220" operator="equal">
      <formula>"Menor"</formula>
    </cfRule>
    <cfRule type="cellIs" dxfId="101" priority="2221" operator="equal">
      <formula>"Leve"</formula>
    </cfRule>
  </conditionalFormatting>
  <conditionalFormatting sqref="O20">
    <cfRule type="cellIs" dxfId="100" priority="2172" operator="equal">
      <formula>"Catastrófico"</formula>
    </cfRule>
    <cfRule type="cellIs" dxfId="99" priority="2173" operator="equal">
      <formula>"Mayor"</formula>
    </cfRule>
    <cfRule type="cellIs" dxfId="98" priority="2174" operator="equal">
      <formula>"Moderado"</formula>
    </cfRule>
    <cfRule type="cellIs" dxfId="97" priority="2175" operator="equal">
      <formula>"Menor"</formula>
    </cfRule>
    <cfRule type="cellIs" dxfId="96" priority="2176" operator="equal">
      <formula>"Leve"</formula>
    </cfRule>
  </conditionalFormatting>
  <conditionalFormatting sqref="O23">
    <cfRule type="cellIs" dxfId="95" priority="2142" operator="equal">
      <formula>"Catastrófico"</formula>
    </cfRule>
    <cfRule type="cellIs" dxfId="94" priority="2143" operator="equal">
      <formula>"Mayor"</formula>
    </cfRule>
    <cfRule type="cellIs" dxfId="93" priority="2144" operator="equal">
      <formula>"Moderado"</formula>
    </cfRule>
    <cfRule type="cellIs" dxfId="92" priority="2145" operator="equal">
      <formula>"Menor"</formula>
    </cfRule>
    <cfRule type="cellIs" dxfId="91" priority="2146" operator="equal">
      <formula>"Leve"</formula>
    </cfRule>
  </conditionalFormatting>
  <conditionalFormatting sqref="O26">
    <cfRule type="cellIs" dxfId="90" priority="2097" operator="equal">
      <formula>"Catastrófico"</formula>
    </cfRule>
    <cfRule type="cellIs" dxfId="89" priority="2098" operator="equal">
      <formula>"Mayor"</formula>
    </cfRule>
    <cfRule type="cellIs" dxfId="88" priority="2099" operator="equal">
      <formula>"Moderado"</formula>
    </cfRule>
    <cfRule type="cellIs" dxfId="87" priority="2100" operator="equal">
      <formula>"Menor"</formula>
    </cfRule>
    <cfRule type="cellIs" dxfId="86" priority="2101" operator="equal">
      <formula>"Leve"</formula>
    </cfRule>
  </conditionalFormatting>
  <conditionalFormatting sqref="O29">
    <cfRule type="cellIs" dxfId="85" priority="218" operator="equal">
      <formula>"Catastrófico"</formula>
    </cfRule>
    <cfRule type="cellIs" dxfId="84" priority="219" operator="equal">
      <formula>"Mayor"</formula>
    </cfRule>
    <cfRule type="cellIs" dxfId="83" priority="220" operator="equal">
      <formula>"Moderado"</formula>
    </cfRule>
    <cfRule type="cellIs" dxfId="82" priority="221" operator="equal">
      <formula>"Menor"</formula>
    </cfRule>
    <cfRule type="cellIs" dxfId="81" priority="222" operator="equal">
      <formula>"Leve"</formula>
    </cfRule>
  </conditionalFormatting>
  <conditionalFormatting sqref="O32">
    <cfRule type="cellIs" dxfId="80" priority="1977" operator="equal">
      <formula>"Catastrófico"</formula>
    </cfRule>
    <cfRule type="cellIs" dxfId="79" priority="1978" operator="equal">
      <formula>"Mayor"</formula>
    </cfRule>
    <cfRule type="cellIs" dxfId="78" priority="1979" operator="equal">
      <formula>"Moderado"</formula>
    </cfRule>
    <cfRule type="cellIs" dxfId="77" priority="1980" operator="equal">
      <formula>"Menor"</formula>
    </cfRule>
    <cfRule type="cellIs" dxfId="76" priority="1981" operator="equal">
      <formula>"Leve"</formula>
    </cfRule>
  </conditionalFormatting>
  <conditionalFormatting sqref="O35">
    <cfRule type="cellIs" dxfId="75" priority="1962" operator="equal">
      <formula>"Catastrófico"</formula>
    </cfRule>
    <cfRule type="cellIs" dxfId="74" priority="1963" operator="equal">
      <formula>"Mayor"</formula>
    </cfRule>
    <cfRule type="cellIs" dxfId="73" priority="1964" operator="equal">
      <formula>"Moderado"</formula>
    </cfRule>
    <cfRule type="cellIs" dxfId="72" priority="1965" operator="equal">
      <formula>"Menor"</formula>
    </cfRule>
    <cfRule type="cellIs" dxfId="71" priority="1966" operator="equal">
      <formula>"Leve"</formula>
    </cfRule>
  </conditionalFormatting>
  <conditionalFormatting sqref="O38">
    <cfRule type="cellIs" dxfId="70" priority="1758" operator="equal">
      <formula>"Catastrófico"</formula>
    </cfRule>
    <cfRule type="cellIs" dxfId="69" priority="1759" operator="equal">
      <formula>"Mayor"</formula>
    </cfRule>
    <cfRule type="cellIs" dxfId="68" priority="1760" operator="equal">
      <formula>"Moderado"</formula>
    </cfRule>
    <cfRule type="cellIs" dxfId="67" priority="1761" operator="equal">
      <formula>"Menor"</formula>
    </cfRule>
    <cfRule type="cellIs" dxfId="66" priority="1762" operator="equal">
      <formula>"Leve"</formula>
    </cfRule>
  </conditionalFormatting>
  <conditionalFormatting sqref="O41">
    <cfRule type="cellIs" dxfId="65" priority="1170" operator="equal">
      <formula>"Catastrófico"</formula>
    </cfRule>
    <cfRule type="cellIs" dxfId="64" priority="1171" operator="equal">
      <formula>"Mayor"</formula>
    </cfRule>
    <cfRule type="cellIs" dxfId="63" priority="1172" operator="equal">
      <formula>"Moderado"</formula>
    </cfRule>
    <cfRule type="cellIs" dxfId="62" priority="1173" operator="equal">
      <formula>"Menor"</formula>
    </cfRule>
    <cfRule type="cellIs" dxfId="61" priority="1174" operator="equal">
      <formula>"Leve"</formula>
    </cfRule>
  </conditionalFormatting>
  <conditionalFormatting sqref="O44">
    <cfRule type="cellIs" dxfId="60" priority="882" operator="equal">
      <formula>"Catastrófico"</formula>
    </cfRule>
    <cfRule type="cellIs" dxfId="59" priority="883" operator="equal">
      <formula>"Mayor"</formula>
    </cfRule>
    <cfRule type="cellIs" dxfId="58" priority="884" operator="equal">
      <formula>"Moderado"</formula>
    </cfRule>
    <cfRule type="cellIs" dxfId="57" priority="885" operator="equal">
      <formula>"Menor"</formula>
    </cfRule>
    <cfRule type="cellIs" dxfId="56" priority="886" operator="equal">
      <formula>"Leve"</formula>
    </cfRule>
  </conditionalFormatting>
  <conditionalFormatting sqref="Q7">
    <cfRule type="cellIs" dxfId="55" priority="3814" operator="equal">
      <formula>"Extremo"</formula>
    </cfRule>
    <cfRule type="cellIs" dxfId="54" priority="3815" operator="equal">
      <formula>"Alto"</formula>
    </cfRule>
    <cfRule type="cellIs" dxfId="53" priority="3816" operator="equal">
      <formula>"Moderado"</formula>
    </cfRule>
    <cfRule type="cellIs" dxfId="52" priority="3817" operator="equal">
      <formula>"Bajo"</formula>
    </cfRule>
  </conditionalFormatting>
  <conditionalFormatting sqref="Q10">
    <cfRule type="cellIs" dxfId="51" priority="2288" operator="equal">
      <formula>"Extremo"</formula>
    </cfRule>
    <cfRule type="cellIs" dxfId="50" priority="2289" operator="equal">
      <formula>"Alto"</formula>
    </cfRule>
    <cfRule type="cellIs" dxfId="49" priority="2290" operator="equal">
      <formula>"Moderado"</formula>
    </cfRule>
    <cfRule type="cellIs" dxfId="48" priority="2291" operator="equal">
      <formula>"Bajo"</formula>
    </cfRule>
  </conditionalFormatting>
  <conditionalFormatting sqref="Q13">
    <cfRule type="cellIs" dxfId="47" priority="2258" operator="equal">
      <formula>"Extremo"</formula>
    </cfRule>
    <cfRule type="cellIs" dxfId="46" priority="2259" operator="equal">
      <formula>"Alto"</formula>
    </cfRule>
    <cfRule type="cellIs" dxfId="45" priority="2260" operator="equal">
      <formula>"Moderado"</formula>
    </cfRule>
    <cfRule type="cellIs" dxfId="44" priority="2261" operator="equal">
      <formula>"Bajo"</formula>
    </cfRule>
  </conditionalFormatting>
  <conditionalFormatting sqref="Q16">
    <cfRule type="cellIs" dxfId="43" priority="2213" operator="equal">
      <formula>"Extremo"</formula>
    </cfRule>
    <cfRule type="cellIs" dxfId="42" priority="2214" operator="equal">
      <formula>"Alto"</formula>
    </cfRule>
    <cfRule type="cellIs" dxfId="41" priority="2215" operator="equal">
      <formula>"Moderado"</formula>
    </cfRule>
    <cfRule type="cellIs" dxfId="40" priority="2216" operator="equal">
      <formula>"Bajo"</formula>
    </cfRule>
  </conditionalFormatting>
  <conditionalFormatting sqref="Q20">
    <cfRule type="cellIs" dxfId="39" priority="2168" operator="equal">
      <formula>"Extremo"</formula>
    </cfRule>
    <cfRule type="cellIs" dxfId="38" priority="2169" operator="equal">
      <formula>"Alto"</formula>
    </cfRule>
    <cfRule type="cellIs" dxfId="37" priority="2170" operator="equal">
      <formula>"Moderado"</formula>
    </cfRule>
    <cfRule type="cellIs" dxfId="36" priority="2171" operator="equal">
      <formula>"Bajo"</formula>
    </cfRule>
  </conditionalFormatting>
  <conditionalFormatting sqref="Q23">
    <cfRule type="cellIs" dxfId="35" priority="2138" operator="equal">
      <formula>"Extremo"</formula>
    </cfRule>
    <cfRule type="cellIs" dxfId="34" priority="2139" operator="equal">
      <formula>"Alto"</formula>
    </cfRule>
    <cfRule type="cellIs" dxfId="33" priority="2140" operator="equal">
      <formula>"Moderado"</formula>
    </cfRule>
    <cfRule type="cellIs" dxfId="32" priority="2141" operator="equal">
      <formula>"Bajo"</formula>
    </cfRule>
  </conditionalFormatting>
  <conditionalFormatting sqref="Q26">
    <cfRule type="cellIs" dxfId="31" priority="2093" operator="equal">
      <formula>"Extremo"</formula>
    </cfRule>
    <cfRule type="cellIs" dxfId="30" priority="2094" operator="equal">
      <formula>"Alto"</formula>
    </cfRule>
    <cfRule type="cellIs" dxfId="29" priority="2095" operator="equal">
      <formula>"Moderado"</formula>
    </cfRule>
    <cfRule type="cellIs" dxfId="28" priority="2096" operator="equal">
      <formula>"Bajo"</formula>
    </cfRule>
  </conditionalFormatting>
  <conditionalFormatting sqref="Q29">
    <cfRule type="cellIs" dxfId="27" priority="214" operator="equal">
      <formula>"Extremo"</formula>
    </cfRule>
    <cfRule type="cellIs" dxfId="26" priority="215" operator="equal">
      <formula>"Alto"</formula>
    </cfRule>
    <cfRule type="cellIs" dxfId="25" priority="216" operator="equal">
      <formula>"Moderado"</formula>
    </cfRule>
    <cfRule type="cellIs" dxfId="24" priority="217" operator="equal">
      <formula>"Bajo"</formula>
    </cfRule>
  </conditionalFormatting>
  <conditionalFormatting sqref="Q32">
    <cfRule type="cellIs" dxfId="23" priority="1973" operator="equal">
      <formula>"Extremo"</formula>
    </cfRule>
    <cfRule type="cellIs" dxfId="22" priority="1974" operator="equal">
      <formula>"Alto"</formula>
    </cfRule>
    <cfRule type="cellIs" dxfId="21" priority="1975" operator="equal">
      <formula>"Moderado"</formula>
    </cfRule>
    <cfRule type="cellIs" dxfId="20" priority="1976" operator="equal">
      <formula>"Bajo"</formula>
    </cfRule>
  </conditionalFormatting>
  <conditionalFormatting sqref="Q35">
    <cfRule type="cellIs" dxfId="19" priority="1958" operator="equal">
      <formula>"Extremo"</formula>
    </cfRule>
    <cfRule type="cellIs" dxfId="18" priority="1959" operator="equal">
      <formula>"Alto"</formula>
    </cfRule>
    <cfRule type="cellIs" dxfId="17" priority="1960" operator="equal">
      <formula>"Moderado"</formula>
    </cfRule>
    <cfRule type="cellIs" dxfId="16" priority="1961" operator="equal">
      <formula>"Bajo"</formula>
    </cfRule>
  </conditionalFormatting>
  <conditionalFormatting sqref="Q38">
    <cfRule type="cellIs" dxfId="15" priority="1754" operator="equal">
      <formula>"Extremo"</formula>
    </cfRule>
    <cfRule type="cellIs" dxfId="14" priority="1755" operator="equal">
      <formula>"Alto"</formula>
    </cfRule>
    <cfRule type="cellIs" dxfId="13" priority="1756" operator="equal">
      <formula>"Moderado"</formula>
    </cfRule>
    <cfRule type="cellIs" dxfId="12" priority="1757" operator="equal">
      <formula>"Bajo"</formula>
    </cfRule>
  </conditionalFormatting>
  <conditionalFormatting sqref="Q41">
    <cfRule type="cellIs" dxfId="11" priority="1166" operator="equal">
      <formula>"Extremo"</formula>
    </cfRule>
    <cfRule type="cellIs" dxfId="10" priority="1167" operator="equal">
      <formula>"Alto"</formula>
    </cfRule>
    <cfRule type="cellIs" dxfId="9" priority="1168" operator="equal">
      <formula>"Moderado"</formula>
    </cfRule>
    <cfRule type="cellIs" dxfId="8" priority="1169" operator="equal">
      <formula>"Bajo"</formula>
    </cfRule>
  </conditionalFormatting>
  <conditionalFormatting sqref="Q44">
    <cfRule type="cellIs" dxfId="7" priority="878" operator="equal">
      <formula>"Extremo"</formula>
    </cfRule>
    <cfRule type="cellIs" dxfId="6" priority="879" operator="equal">
      <formula>"Alto"</formula>
    </cfRule>
    <cfRule type="cellIs" dxfId="5" priority="880" operator="equal">
      <formula>"Moderado"</formula>
    </cfRule>
    <cfRule type="cellIs" dxfId="4" priority="881"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'Opciones Tratamiento'!$B$13:$B$19</xm:f>
          </x14:formula1>
          <xm:sqref>I7 I10 I13 I16 I20 I23 I26 I29 I32 I35 I41 I38 I44</xm:sqref>
        </x14:dataValidation>
        <x14:dataValidation type="list" allowBlank="1" showInputMessage="1" showErrorMessage="1" xr:uid="{00000000-0002-0000-0200-000004000000}">
          <x14:formula1>
            <xm:f>'Opciones Tratamiento'!$E$2:$E$4</xm:f>
          </x14:formula1>
          <xm:sqref>E7 E10 E13 E16 E20 E23 E26 E32 E35 E41 E38 E44 E29</xm:sqref>
        </x14:dataValidation>
        <x14:dataValidation type="list" allowBlank="1" showInputMessage="1" showErrorMessage="1" xr:uid="{00000000-0002-0000-0200-000005000000}">
          <x14:formula1>
            <xm:f>'Tabla Impacto'!$F$210:$F$221</xm:f>
          </x14:formula1>
          <xm:sqref>M7 M10 M13 M16 M20 M23 M44 M26 M32 M35 M41 M38 M29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35" zoomScale="40" zoomScaleNormal="40" workbookViewId="0">
      <selection activeCell="E101" sqref="E101"/>
    </sheetView>
  </sheetViews>
  <sheetFormatPr baseColWidth="10" defaultRowHeight="15" x14ac:dyDescent="0.25"/>
  <cols>
    <col min="2" max="9" width="5.5703125" customWidth="1"/>
    <col min="10" max="59" width="8.5703125" customWidth="1"/>
    <col min="61" max="65" width="5.5703125" customWidth="1"/>
    <col min="66" max="66" width="20.5703125" customWidth="1"/>
  </cols>
  <sheetData>
    <row r="1" spans="1:119"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row>
    <row r="2" spans="1:119" ht="18" customHeight="1" x14ac:dyDescent="0.25">
      <c r="A2" s="36"/>
      <c r="B2" s="316" t="s">
        <v>125</v>
      </c>
      <c r="C2" s="316"/>
      <c r="D2" s="316"/>
      <c r="E2" s="316"/>
      <c r="F2" s="316"/>
      <c r="G2" s="316"/>
      <c r="H2" s="316"/>
      <c r="I2" s="316"/>
      <c r="J2" s="199" t="s">
        <v>2</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row>
    <row r="3" spans="1:119" ht="18.75" customHeight="1" x14ac:dyDescent="0.25">
      <c r="A3" s="36"/>
      <c r="B3" s="316"/>
      <c r="C3" s="316"/>
      <c r="D3" s="316"/>
      <c r="E3" s="316"/>
      <c r="F3" s="316"/>
      <c r="G3" s="316"/>
      <c r="H3" s="316"/>
      <c r="I3" s="316"/>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row>
    <row r="4" spans="1:119" ht="15" customHeight="1" x14ac:dyDescent="0.25">
      <c r="A4" s="36"/>
      <c r="B4" s="316"/>
      <c r="C4" s="316"/>
      <c r="D4" s="316"/>
      <c r="E4" s="316"/>
      <c r="F4" s="316"/>
      <c r="G4" s="316"/>
      <c r="H4" s="316"/>
      <c r="I4" s="316"/>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row>
    <row r="5" spans="1:119"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row>
    <row r="6" spans="1:119" ht="15" customHeight="1" x14ac:dyDescent="0.25">
      <c r="A6" s="36"/>
      <c r="B6" s="200" t="s">
        <v>4</v>
      </c>
      <c r="C6" s="201"/>
      <c r="D6" s="202"/>
      <c r="E6" s="317" t="s">
        <v>100</v>
      </c>
      <c r="F6" s="318"/>
      <c r="G6" s="318"/>
      <c r="H6" s="318"/>
      <c r="I6" s="318"/>
      <c r="J6" s="321" t="str">
        <f>IF(AND('Mapa final'!$K$7="Muy Alta",'Mapa final'!$O$7="Leve"),CONCATENATE("R",'Mapa final'!$A$7),"")</f>
        <v/>
      </c>
      <c r="K6" s="322"/>
      <c r="L6" s="322" t="e">
        <f>IF(AND('Mapa final'!#REF!="Muy Alta",'Mapa final'!#REF!="Leve"),CONCATENATE("R",'Mapa final'!#REF!),"")</f>
        <v>#REF!</v>
      </c>
      <c r="M6" s="322"/>
      <c r="N6" s="322" t="e">
        <f>IF(AND('Mapa final'!#REF!="Muy Alta",'Mapa final'!#REF!="Leve"),CONCATENATE("R",'Mapa final'!#REF!),"")</f>
        <v>#REF!</v>
      </c>
      <c r="O6" s="322"/>
      <c r="P6" s="322" t="e">
        <f>IF(AND('Mapa final'!#REF!="Muy Alta",'Mapa final'!#REF!="Leve"),CONCATENATE("R",'Mapa final'!#REF!),"")</f>
        <v>#REF!</v>
      </c>
      <c r="Q6" s="322"/>
      <c r="R6" s="322" t="e">
        <f>IF(AND('Mapa final'!#REF!="Muy Alta",'Mapa final'!#REF!="Leve"),CONCATENATE("R",'Mapa final'!#REF!),"")</f>
        <v>#REF!</v>
      </c>
      <c r="S6" s="348"/>
      <c r="T6" s="321" t="str">
        <f>IF(AND('Mapa final'!$K$7="Muy Alta",'Mapa final'!$O$7="Menor"),CONCATENATE("R",'Mapa final'!$A$7),"")</f>
        <v/>
      </c>
      <c r="U6" s="322"/>
      <c r="V6" s="322" t="e">
        <f>IF(AND('Mapa final'!#REF!="Muy Alta",'Mapa final'!#REF!="Menor"),CONCATENATE("R",'Mapa final'!#REF!),"")</f>
        <v>#REF!</v>
      </c>
      <c r="W6" s="322"/>
      <c r="X6" s="322" t="e">
        <f>IF(AND('Mapa final'!#REF!="Muy Alta",'Mapa final'!#REF!="Menor"),CONCATENATE("R",'Mapa final'!#REF!),"")</f>
        <v>#REF!</v>
      </c>
      <c r="Y6" s="322"/>
      <c r="Z6" s="322" t="e">
        <f>IF(AND('Mapa final'!#REF!="Muy Alta",'Mapa final'!#REF!="Menor"),CONCATENATE("R",'Mapa final'!#REF!),"")</f>
        <v>#REF!</v>
      </c>
      <c r="AA6" s="322"/>
      <c r="AB6" s="322" t="e">
        <f>IF(AND('Mapa final'!#REF!="Muy Alta",'Mapa final'!#REF!="Menor"),CONCATENATE("R",'Mapa final'!#REF!),"")</f>
        <v>#REF!</v>
      </c>
      <c r="AC6" s="348"/>
      <c r="AD6" s="321" t="str">
        <f>IF(AND('Mapa final'!$K$7="Muy Alta",'Mapa final'!$O$7="Moderado"),CONCATENATE("R",'Mapa final'!$A$7),"")</f>
        <v/>
      </c>
      <c r="AE6" s="322"/>
      <c r="AF6" s="322" t="e">
        <f>IF(AND('Mapa final'!#REF!="Muy Alta",'Mapa final'!#REF!="Moderado"),CONCATENATE("R",'Mapa final'!#REF!),"")</f>
        <v>#REF!</v>
      </c>
      <c r="AG6" s="322"/>
      <c r="AH6" s="322" t="e">
        <f>IF(AND('Mapa final'!#REF!="Muy Alta",'Mapa final'!#REF!="Moderado"),CONCATENATE("R",'Mapa final'!#REF!),"")</f>
        <v>#REF!</v>
      </c>
      <c r="AI6" s="322"/>
      <c r="AJ6" s="322" t="e">
        <f>IF(AND('Mapa final'!#REF!="Muy Alta",'Mapa final'!#REF!="Moderado"),CONCATENATE("R",'Mapa final'!#REF!),"")</f>
        <v>#REF!</v>
      </c>
      <c r="AK6" s="322"/>
      <c r="AL6" s="322" t="e">
        <f>IF(AND('Mapa final'!#REF!="Muy Alta",'Mapa final'!#REF!="Moderado"),CONCATENATE("R",'Mapa final'!#REF!),"")</f>
        <v>#REF!</v>
      </c>
      <c r="AM6" s="348"/>
      <c r="AN6" s="321" t="str">
        <f>IF(AND('Mapa final'!$K$7="Muy Alta",'Mapa final'!$O$7="Mayor"),CONCATENATE("R",'Mapa final'!$A$7),"")</f>
        <v/>
      </c>
      <c r="AO6" s="322"/>
      <c r="AP6" s="322" t="e">
        <f>IF(AND('Mapa final'!#REF!="Muy Alta",'Mapa final'!#REF!="Mayor"),CONCATENATE("R",'Mapa final'!#REF!),"")</f>
        <v>#REF!</v>
      </c>
      <c r="AQ6" s="322"/>
      <c r="AR6" s="322" t="e">
        <f>IF(AND('Mapa final'!#REF!="Muy Alta",'Mapa final'!#REF!="Mayor"),CONCATENATE("R",'Mapa final'!#REF!),"")</f>
        <v>#REF!</v>
      </c>
      <c r="AS6" s="322"/>
      <c r="AT6" s="322" t="e">
        <f>IF(AND('Mapa final'!#REF!="Muy Alta",'Mapa final'!#REF!="Mayor"),CONCATENATE("R",'Mapa final'!#REF!),"")</f>
        <v>#REF!</v>
      </c>
      <c r="AU6" s="322"/>
      <c r="AV6" s="322" t="e">
        <f>IF(AND('Mapa final'!#REF!="Muy Alta",'Mapa final'!#REF!="Mayor"),CONCATENATE("R",'Mapa final'!#REF!),"")</f>
        <v>#REF!</v>
      </c>
      <c r="AW6" s="348"/>
      <c r="AX6" s="340" t="str">
        <f>IF(AND('Mapa final'!$K$7="Muy Alta",'Mapa final'!$O$7="Catastrófico"),CONCATENATE("R",'Mapa final'!$A$7),"")</f>
        <v/>
      </c>
      <c r="AY6" s="333"/>
      <c r="AZ6" s="333" t="e">
        <f>IF(AND('Mapa final'!#REF!="Muy Alta",'Mapa final'!#REF!="Catastrófico"),CONCATENATE("R",'Mapa final'!#REF!),"")</f>
        <v>#REF!</v>
      </c>
      <c r="BA6" s="333"/>
      <c r="BB6" s="333" t="e">
        <f>IF(AND('Mapa final'!#REF!="Muy Alta",'Mapa final'!#REF!="Catastrófico"),CONCATENATE("R",'Mapa final'!#REF!),"")</f>
        <v>#REF!</v>
      </c>
      <c r="BC6" s="333"/>
      <c r="BD6" s="333" t="e">
        <f>IF(AND('Mapa final'!#REF!="Muy Alta",'Mapa final'!#REF!="Catastrófico"),CONCATENATE("R",'Mapa final'!#REF!),"")</f>
        <v>#REF!</v>
      </c>
      <c r="BE6" s="333"/>
      <c r="BF6" s="333" t="e">
        <f>IF(AND('Mapa final'!#REF!="Muy Alta",'Mapa final'!#REF!="Catastrófico"),CONCATENATE("R",'Mapa final'!#REF!),"")</f>
        <v>#REF!</v>
      </c>
      <c r="BG6" s="334"/>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19" ht="15" customHeight="1" x14ac:dyDescent="0.25">
      <c r="A7" s="36"/>
      <c r="B7" s="203"/>
      <c r="C7" s="204"/>
      <c r="D7" s="205"/>
      <c r="E7" s="319"/>
      <c r="F7" s="320"/>
      <c r="G7" s="320"/>
      <c r="H7" s="320"/>
      <c r="I7" s="320"/>
      <c r="J7" s="307"/>
      <c r="K7" s="308"/>
      <c r="L7" s="308"/>
      <c r="M7" s="308"/>
      <c r="N7" s="308"/>
      <c r="O7" s="308"/>
      <c r="P7" s="308"/>
      <c r="Q7" s="308"/>
      <c r="R7" s="308"/>
      <c r="S7" s="347"/>
      <c r="T7" s="307"/>
      <c r="U7" s="308"/>
      <c r="V7" s="308"/>
      <c r="W7" s="308"/>
      <c r="X7" s="308"/>
      <c r="Y7" s="308"/>
      <c r="Z7" s="308"/>
      <c r="AA7" s="308"/>
      <c r="AB7" s="308"/>
      <c r="AC7" s="347"/>
      <c r="AD7" s="307"/>
      <c r="AE7" s="308"/>
      <c r="AF7" s="308"/>
      <c r="AG7" s="308"/>
      <c r="AH7" s="308"/>
      <c r="AI7" s="308"/>
      <c r="AJ7" s="308"/>
      <c r="AK7" s="308"/>
      <c r="AL7" s="308"/>
      <c r="AM7" s="347"/>
      <c r="AN7" s="307"/>
      <c r="AO7" s="308"/>
      <c r="AP7" s="308"/>
      <c r="AQ7" s="308"/>
      <c r="AR7" s="308"/>
      <c r="AS7" s="308"/>
      <c r="AT7" s="308"/>
      <c r="AU7" s="308"/>
      <c r="AV7" s="308"/>
      <c r="AW7" s="347"/>
      <c r="AX7" s="330"/>
      <c r="AY7" s="327"/>
      <c r="AZ7" s="327"/>
      <c r="BA7" s="327"/>
      <c r="BB7" s="327"/>
      <c r="BC7" s="327"/>
      <c r="BD7" s="327"/>
      <c r="BE7" s="327"/>
      <c r="BF7" s="327"/>
      <c r="BG7" s="329"/>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19" ht="15" customHeight="1" x14ac:dyDescent="0.25">
      <c r="A8" s="36"/>
      <c r="B8" s="203"/>
      <c r="C8" s="204"/>
      <c r="D8" s="205"/>
      <c r="E8" s="319"/>
      <c r="F8" s="320"/>
      <c r="G8" s="320"/>
      <c r="H8" s="320"/>
      <c r="I8" s="320"/>
      <c r="J8" s="307" t="str">
        <f>IF(AND('Mapa final'!$K$10="Muy Alta",'Mapa final'!$O$10="Leve"),CONCATENATE("R",'Mapa final'!$A$10),"")</f>
        <v/>
      </c>
      <c r="K8" s="308"/>
      <c r="L8" s="308" t="e">
        <f>IF(AND('Mapa final'!#REF!="Muy Alta",'Mapa final'!#REF!="Leve"),CONCATENATE("R",'Mapa final'!#REF!),"")</f>
        <v>#REF!</v>
      </c>
      <c r="M8" s="308"/>
      <c r="N8" s="308" t="e">
        <f>IF(AND('Mapa final'!#REF!="Muy Alta",'Mapa final'!#REF!="Leve"),CONCATENATE("R",'Mapa final'!#REF!),"")</f>
        <v>#REF!</v>
      </c>
      <c r="O8" s="308"/>
      <c r="P8" s="308" t="str">
        <f>IF(AND('Mapa final'!$K$13="Muy Alta",'Mapa final'!$O$13="Leve"),CONCATENATE("R",'Mapa final'!$A$13),"")</f>
        <v/>
      </c>
      <c r="Q8" s="308"/>
      <c r="R8" s="308" t="e">
        <f>IF(AND('Mapa final'!#REF!="Muy Alta",'Mapa final'!#REF!="Leve"),CONCATENATE("R",'Mapa final'!#REF!),"")</f>
        <v>#REF!</v>
      </c>
      <c r="S8" s="347"/>
      <c r="T8" s="307" t="str">
        <f>IF(AND('Mapa final'!$K$10="Muy Alta",'Mapa final'!$O$10="Menor"),CONCATENATE("R",'Mapa final'!$A$10),"")</f>
        <v/>
      </c>
      <c r="U8" s="308"/>
      <c r="V8" s="308" t="e">
        <f>IF(AND('Mapa final'!#REF!="Muy Alta",'Mapa final'!#REF!="Menor"),CONCATENATE("R",'Mapa final'!#REF!),"")</f>
        <v>#REF!</v>
      </c>
      <c r="W8" s="308"/>
      <c r="X8" s="308" t="e">
        <f>IF(AND('Mapa final'!#REF!="Muy Alta",'Mapa final'!#REF!="Menor"),CONCATENATE("R",'Mapa final'!#REF!),"")</f>
        <v>#REF!</v>
      </c>
      <c r="Y8" s="308"/>
      <c r="Z8" s="308" t="str">
        <f>IF(AND('Mapa final'!$K$13="Muy Alta",'Mapa final'!$O$13="Menor"),CONCATENATE("R",'Mapa final'!$A$13),"")</f>
        <v/>
      </c>
      <c r="AA8" s="308"/>
      <c r="AB8" s="308" t="e">
        <f>IF(AND('Mapa final'!#REF!="Muy Alta",'Mapa final'!#REF!="Menor"),CONCATENATE("R",'Mapa final'!#REF!),"")</f>
        <v>#REF!</v>
      </c>
      <c r="AC8" s="347"/>
      <c r="AD8" s="307" t="str">
        <f>IF(AND('Mapa final'!$K$10="Muy Alta",'Mapa final'!$O$10="Moderado"),CONCATENATE("R",'Mapa final'!$A$10),"")</f>
        <v/>
      </c>
      <c r="AE8" s="308"/>
      <c r="AF8" s="308" t="e">
        <f>IF(AND('Mapa final'!#REF!="Muy Alta",'Mapa final'!#REF!="Moderado"),CONCATENATE("R",'Mapa final'!#REF!),"")</f>
        <v>#REF!</v>
      </c>
      <c r="AG8" s="308"/>
      <c r="AH8" s="308" t="e">
        <f>IF(AND('Mapa final'!#REF!="Muy Alta",'Mapa final'!#REF!="Moderado"),CONCATENATE("R",'Mapa final'!#REF!),"")</f>
        <v>#REF!</v>
      </c>
      <c r="AI8" s="308"/>
      <c r="AJ8" s="308" t="str">
        <f>IF(AND('Mapa final'!$K$13="Muy Alta",'Mapa final'!$O$13="Moderado"),CONCATENATE("R",'Mapa final'!$A$13),"")</f>
        <v/>
      </c>
      <c r="AK8" s="308"/>
      <c r="AL8" s="308" t="e">
        <f>IF(AND('Mapa final'!#REF!="Muy Alta",'Mapa final'!#REF!="Moderado"),CONCATENATE("R",'Mapa final'!#REF!),"")</f>
        <v>#REF!</v>
      </c>
      <c r="AM8" s="347"/>
      <c r="AN8" s="307" t="str">
        <f>IF(AND('Mapa final'!$K$10="Muy Alta",'Mapa final'!$O$10="Mayor"),CONCATENATE("R",'Mapa final'!$A$10),"")</f>
        <v/>
      </c>
      <c r="AO8" s="308"/>
      <c r="AP8" s="308" t="e">
        <f>IF(AND('Mapa final'!#REF!="Muy Alta",'Mapa final'!#REF!="Mayor"),CONCATENATE("R",'Mapa final'!#REF!),"")</f>
        <v>#REF!</v>
      </c>
      <c r="AQ8" s="308"/>
      <c r="AR8" s="308" t="e">
        <f>IF(AND('Mapa final'!#REF!="Muy Alta",'Mapa final'!#REF!="Mayor"),CONCATENATE("R",'Mapa final'!#REF!),"")</f>
        <v>#REF!</v>
      </c>
      <c r="AS8" s="308"/>
      <c r="AT8" s="308" t="str">
        <f>IF(AND('Mapa final'!$K$13="Muy Alta",'Mapa final'!$O$13="Mayor"),CONCATENATE("R",'Mapa final'!$A$13),"")</f>
        <v/>
      </c>
      <c r="AU8" s="308"/>
      <c r="AV8" s="308" t="e">
        <f>IF(AND('Mapa final'!#REF!="Muy Alta",'Mapa final'!#REF!="Mayor"),CONCATENATE("R",'Mapa final'!#REF!),"")</f>
        <v>#REF!</v>
      </c>
      <c r="AW8" s="347"/>
      <c r="AX8" s="330" t="str">
        <f>IF(AND('Mapa final'!$K$10="Muy Alta",'Mapa final'!$O$10="Catastrófico"),CONCATENATE("R",'Mapa final'!$A$10),"")</f>
        <v/>
      </c>
      <c r="AY8" s="327"/>
      <c r="AZ8" s="327" t="e">
        <f>IF(AND('Mapa final'!#REF!="Muy Alta",'Mapa final'!#REF!="Catastrófico"),CONCATENATE("R",'Mapa final'!#REF!),"")</f>
        <v>#REF!</v>
      </c>
      <c r="BA8" s="327"/>
      <c r="BB8" s="327" t="e">
        <f>IF(AND('Mapa final'!#REF!="Muy Alta",'Mapa final'!#REF!="Catastrófico"),CONCATENATE("R",'Mapa final'!#REF!),"")</f>
        <v>#REF!</v>
      </c>
      <c r="BC8" s="327"/>
      <c r="BD8" s="327" t="str">
        <f>IF(AND('Mapa final'!$K$13="Muy Alta",'Mapa final'!$O$13="Catastrófico"),CONCATENATE("R",'Mapa final'!$A$13),"")</f>
        <v/>
      </c>
      <c r="BE8" s="327"/>
      <c r="BF8" s="327" t="e">
        <f>IF(AND('Mapa final'!#REF!="Muy Alta",'Mapa final'!#REF!="Catastrófico"),CONCATENATE("R",'Mapa final'!#REF!),"")</f>
        <v>#REF!</v>
      </c>
      <c r="BG8" s="329"/>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9" spans="1:119" ht="15" customHeight="1" x14ac:dyDescent="0.25">
      <c r="A9" s="36"/>
      <c r="B9" s="203"/>
      <c r="C9" s="204"/>
      <c r="D9" s="205"/>
      <c r="E9" s="319"/>
      <c r="F9" s="320"/>
      <c r="G9" s="320"/>
      <c r="H9" s="320"/>
      <c r="I9" s="320"/>
      <c r="J9" s="307"/>
      <c r="K9" s="308"/>
      <c r="L9" s="308"/>
      <c r="M9" s="308"/>
      <c r="N9" s="308"/>
      <c r="O9" s="308"/>
      <c r="P9" s="308"/>
      <c r="Q9" s="308"/>
      <c r="R9" s="308"/>
      <c r="S9" s="347"/>
      <c r="T9" s="307"/>
      <c r="U9" s="308"/>
      <c r="V9" s="308"/>
      <c r="W9" s="308"/>
      <c r="X9" s="308"/>
      <c r="Y9" s="308"/>
      <c r="Z9" s="308"/>
      <c r="AA9" s="308"/>
      <c r="AB9" s="308"/>
      <c r="AC9" s="347"/>
      <c r="AD9" s="307"/>
      <c r="AE9" s="308"/>
      <c r="AF9" s="308"/>
      <c r="AG9" s="308"/>
      <c r="AH9" s="308"/>
      <c r="AI9" s="308"/>
      <c r="AJ9" s="308"/>
      <c r="AK9" s="308"/>
      <c r="AL9" s="308"/>
      <c r="AM9" s="347"/>
      <c r="AN9" s="307"/>
      <c r="AO9" s="308"/>
      <c r="AP9" s="308"/>
      <c r="AQ9" s="308"/>
      <c r="AR9" s="308"/>
      <c r="AS9" s="308"/>
      <c r="AT9" s="308"/>
      <c r="AU9" s="308"/>
      <c r="AV9" s="308"/>
      <c r="AW9" s="347"/>
      <c r="AX9" s="330"/>
      <c r="AY9" s="327"/>
      <c r="AZ9" s="327"/>
      <c r="BA9" s="327"/>
      <c r="BB9" s="327"/>
      <c r="BC9" s="327"/>
      <c r="BD9" s="327"/>
      <c r="BE9" s="327"/>
      <c r="BF9" s="327"/>
      <c r="BG9" s="329"/>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row>
    <row r="10" spans="1:119" ht="15" customHeight="1" x14ac:dyDescent="0.25">
      <c r="A10" s="36"/>
      <c r="B10" s="203"/>
      <c r="C10" s="204"/>
      <c r="D10" s="205"/>
      <c r="E10" s="319"/>
      <c r="F10" s="320"/>
      <c r="G10" s="320"/>
      <c r="H10" s="320"/>
      <c r="I10" s="320"/>
      <c r="J10" s="307" t="e">
        <f>IF(AND('Mapa final'!#REF!="Muy Alta",'Mapa final'!#REF!="Leve"),CONCATENATE("R",'Mapa final'!#REF!),"")</f>
        <v>#REF!</v>
      </c>
      <c r="K10" s="308"/>
      <c r="L10" s="308" t="str">
        <f>IF(AND('Mapa final'!$K$16="Muy Alta",'Mapa final'!$O$16="Leve"),CONCATENATE("R",'Mapa final'!$A$16),"")</f>
        <v/>
      </c>
      <c r="M10" s="308"/>
      <c r="N10" s="308" t="e">
        <f>IF(AND('Mapa final'!#REF!="Muy Alta",'Mapa final'!#REF!="Leve"),CONCATENATE("R",'Mapa final'!#REF!),"")</f>
        <v>#REF!</v>
      </c>
      <c r="O10" s="308"/>
      <c r="P10" s="308" t="e">
        <f>IF(AND('Mapa final'!#REF!="Muy Alta",'Mapa final'!#REF!="Leve"),CONCATENATE("R",'Mapa final'!#REF!),"")</f>
        <v>#REF!</v>
      </c>
      <c r="Q10" s="308"/>
      <c r="R10" s="308" t="str">
        <f>IF(AND('Mapa final'!$K$20="Muy Alta",'Mapa final'!$O$20="Leve"),CONCATENATE("R",'Mapa final'!$A$20),"")</f>
        <v/>
      </c>
      <c r="S10" s="347"/>
      <c r="T10" s="307" t="e">
        <f>IF(AND('Mapa final'!#REF!="Muy Alta",'Mapa final'!#REF!="Menor"),CONCATENATE("R",'Mapa final'!#REF!),"")</f>
        <v>#REF!</v>
      </c>
      <c r="U10" s="308"/>
      <c r="V10" s="308" t="str">
        <f>IF(AND('Mapa final'!$K$16="Muy Alta",'Mapa final'!$O$16="Menor"),CONCATENATE("R",'Mapa final'!$A$16),"")</f>
        <v/>
      </c>
      <c r="W10" s="308"/>
      <c r="X10" s="308" t="e">
        <f>IF(AND('Mapa final'!#REF!="Muy Alta",'Mapa final'!#REF!="Menor"),CONCATENATE("R",'Mapa final'!#REF!),"")</f>
        <v>#REF!</v>
      </c>
      <c r="Y10" s="308"/>
      <c r="Z10" s="308" t="e">
        <f>IF(AND('Mapa final'!#REF!="Muy Alta",'Mapa final'!#REF!="Menor"),CONCATENATE("R",'Mapa final'!#REF!),"")</f>
        <v>#REF!</v>
      </c>
      <c r="AA10" s="308"/>
      <c r="AB10" s="308" t="str">
        <f>IF(AND('Mapa final'!$K$20="Muy Alta",'Mapa final'!$O$20="Menor"),CONCATENATE("R",'Mapa final'!$A$20),"")</f>
        <v/>
      </c>
      <c r="AC10" s="347"/>
      <c r="AD10" s="307" t="e">
        <f>IF(AND('Mapa final'!#REF!="Muy Alta",'Mapa final'!#REF!="Moderado"),CONCATENATE("R",'Mapa final'!#REF!),"")</f>
        <v>#REF!</v>
      </c>
      <c r="AE10" s="308"/>
      <c r="AF10" s="308" t="str">
        <f>IF(AND('Mapa final'!$K$16="Muy Alta",'Mapa final'!$O$16="Moderado"),CONCATENATE("R",'Mapa final'!$A$16),"")</f>
        <v/>
      </c>
      <c r="AG10" s="308"/>
      <c r="AH10" s="308" t="e">
        <f>IF(AND('Mapa final'!#REF!="Muy Alta",'Mapa final'!#REF!="Moderado"),CONCATENATE("R",'Mapa final'!#REF!),"")</f>
        <v>#REF!</v>
      </c>
      <c r="AI10" s="308"/>
      <c r="AJ10" s="308" t="e">
        <f>IF(AND('Mapa final'!#REF!="Muy Alta",'Mapa final'!#REF!="Moderado"),CONCATENATE("R",'Mapa final'!#REF!),"")</f>
        <v>#REF!</v>
      </c>
      <c r="AK10" s="308"/>
      <c r="AL10" s="308" t="str">
        <f>IF(AND('Mapa final'!$K$20="Muy Alta",'Mapa final'!$O$20="Moderado"),CONCATENATE("R",'Mapa final'!$A$20),"")</f>
        <v/>
      </c>
      <c r="AM10" s="347"/>
      <c r="AN10" s="307" t="e">
        <f>IF(AND('Mapa final'!#REF!="Muy Alta",'Mapa final'!#REF!="Mayor"),CONCATENATE("R",'Mapa final'!#REF!),"")</f>
        <v>#REF!</v>
      </c>
      <c r="AO10" s="308"/>
      <c r="AP10" s="308" t="str">
        <f>IF(AND('Mapa final'!$K$16="Muy Alta",'Mapa final'!$O$16="Mayor"),CONCATENATE("R",'Mapa final'!$A$16),"")</f>
        <v/>
      </c>
      <c r="AQ10" s="308"/>
      <c r="AR10" s="308" t="e">
        <f>IF(AND('Mapa final'!#REF!="Muy Alta",'Mapa final'!#REF!="Mayor"),CONCATENATE("R",'Mapa final'!#REF!),"")</f>
        <v>#REF!</v>
      </c>
      <c r="AS10" s="308"/>
      <c r="AT10" s="308" t="e">
        <f>IF(AND('Mapa final'!#REF!="Muy Alta",'Mapa final'!#REF!="Mayor"),CONCATENATE("R",'Mapa final'!#REF!),"")</f>
        <v>#REF!</v>
      </c>
      <c r="AU10" s="308"/>
      <c r="AV10" s="308" t="str">
        <f>IF(AND('Mapa final'!$K$20="Muy Alta",'Mapa final'!$O$20="Mayor"),CONCATENATE("R",'Mapa final'!$A$20),"")</f>
        <v/>
      </c>
      <c r="AW10" s="347"/>
      <c r="AX10" s="330" t="e">
        <f>IF(AND('Mapa final'!#REF!="Muy Alta",'Mapa final'!#REF!="Catastrófico"),CONCATENATE("R",'Mapa final'!#REF!),"")</f>
        <v>#REF!</v>
      </c>
      <c r="AY10" s="327"/>
      <c r="AZ10" s="327" t="str">
        <f>IF(AND('Mapa final'!$K$16="Muy Alta",'Mapa final'!$O$16="Catastrófico"),CONCATENATE("R",'Mapa final'!$A$16),"")</f>
        <v/>
      </c>
      <c r="BA10" s="327"/>
      <c r="BB10" s="327" t="e">
        <f>IF(AND('Mapa final'!#REF!="Muy Alta",'Mapa final'!#REF!="Catastrófico"),CONCATENATE("R",'Mapa final'!#REF!),"")</f>
        <v>#REF!</v>
      </c>
      <c r="BC10" s="327"/>
      <c r="BD10" s="327" t="e">
        <f>IF(AND('Mapa final'!#REF!="Muy Alta",'Mapa final'!#REF!="Catastrófico"),CONCATENATE("R",'Mapa final'!#REF!),"")</f>
        <v>#REF!</v>
      </c>
      <c r="BE10" s="327"/>
      <c r="BF10" s="327" t="str">
        <f>IF(AND('Mapa final'!$K$20="Muy Alta",'Mapa final'!$O$20="Catastrófico"),CONCATENATE("R",'Mapa final'!$A$20),"")</f>
        <v/>
      </c>
      <c r="BG10" s="329"/>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row>
    <row r="11" spans="1:119" ht="15" customHeight="1" x14ac:dyDescent="0.25">
      <c r="A11" s="36"/>
      <c r="B11" s="203"/>
      <c r="C11" s="204"/>
      <c r="D11" s="205"/>
      <c r="E11" s="319"/>
      <c r="F11" s="320"/>
      <c r="G11" s="320"/>
      <c r="H11" s="320"/>
      <c r="I11" s="320"/>
      <c r="J11" s="307"/>
      <c r="K11" s="308"/>
      <c r="L11" s="308"/>
      <c r="M11" s="308"/>
      <c r="N11" s="308"/>
      <c r="O11" s="308"/>
      <c r="P11" s="308"/>
      <c r="Q11" s="308"/>
      <c r="R11" s="308"/>
      <c r="S11" s="347"/>
      <c r="T11" s="307"/>
      <c r="U11" s="308"/>
      <c r="V11" s="308"/>
      <c r="W11" s="308"/>
      <c r="X11" s="308"/>
      <c r="Y11" s="308"/>
      <c r="Z11" s="308"/>
      <c r="AA11" s="308"/>
      <c r="AB11" s="308"/>
      <c r="AC11" s="347"/>
      <c r="AD11" s="307"/>
      <c r="AE11" s="308"/>
      <c r="AF11" s="308"/>
      <c r="AG11" s="308"/>
      <c r="AH11" s="308"/>
      <c r="AI11" s="308"/>
      <c r="AJ11" s="308"/>
      <c r="AK11" s="308"/>
      <c r="AL11" s="308"/>
      <c r="AM11" s="347"/>
      <c r="AN11" s="307"/>
      <c r="AO11" s="308"/>
      <c r="AP11" s="308"/>
      <c r="AQ11" s="308"/>
      <c r="AR11" s="308"/>
      <c r="AS11" s="308"/>
      <c r="AT11" s="308"/>
      <c r="AU11" s="308"/>
      <c r="AV11" s="308"/>
      <c r="AW11" s="347"/>
      <c r="AX11" s="330"/>
      <c r="AY11" s="327"/>
      <c r="AZ11" s="327"/>
      <c r="BA11" s="327"/>
      <c r="BB11" s="327"/>
      <c r="BC11" s="327"/>
      <c r="BD11" s="327"/>
      <c r="BE11" s="327"/>
      <c r="BF11" s="327"/>
      <c r="BG11" s="329"/>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row>
    <row r="12" spans="1:119" ht="15" customHeight="1" x14ac:dyDescent="0.25">
      <c r="A12" s="36"/>
      <c r="B12" s="203"/>
      <c r="C12" s="204"/>
      <c r="D12" s="205"/>
      <c r="E12" s="319"/>
      <c r="F12" s="320"/>
      <c r="G12" s="320"/>
      <c r="H12" s="320"/>
      <c r="I12" s="320"/>
      <c r="J12" s="307" t="e">
        <f>IF(AND('Mapa final'!#REF!="Muy Alta",'Mapa final'!#REF!="Leve"),CONCATENATE("R",'Mapa final'!#REF!),"")</f>
        <v>#REF!</v>
      </c>
      <c r="K12" s="308"/>
      <c r="L12" s="308" t="str">
        <f>IF(AND('Mapa final'!$K$23="Muy Alta",'Mapa final'!$O$23="Leve"),CONCATENATE("R",'Mapa final'!$A$23),"")</f>
        <v/>
      </c>
      <c r="M12" s="308"/>
      <c r="N12" s="308" t="e">
        <f>IF(AND('Mapa final'!#REF!="Muy Alta",'Mapa final'!#REF!="Leve"),CONCATENATE("R",'Mapa final'!#REF!),"")</f>
        <v>#REF!</v>
      </c>
      <c r="O12" s="308"/>
      <c r="P12" s="308" t="e">
        <f>IF(AND('Mapa final'!#REF!="Muy Alta",'Mapa final'!#REF!="Leve"),CONCATENATE("R",'Mapa final'!#REF!),"")</f>
        <v>#REF!</v>
      </c>
      <c r="Q12" s="308"/>
      <c r="R12" s="308" t="str">
        <f>IF(AND('Mapa final'!$K$26="Muy Alta",'Mapa final'!$O$26="Leve"),CONCATENATE("R",'Mapa final'!$A$26),"")</f>
        <v/>
      </c>
      <c r="S12" s="347"/>
      <c r="T12" s="307" t="e">
        <f>IF(AND('Mapa final'!#REF!="Muy Alta",'Mapa final'!#REF!="Menor"),CONCATENATE("R",'Mapa final'!#REF!),"")</f>
        <v>#REF!</v>
      </c>
      <c r="U12" s="308"/>
      <c r="V12" s="308" t="str">
        <f>IF(AND('Mapa final'!$K$23="Muy Alta",'Mapa final'!$O$23="Menor"),CONCATENATE("R",'Mapa final'!$A$23),"")</f>
        <v/>
      </c>
      <c r="W12" s="308"/>
      <c r="X12" s="308" t="e">
        <f>IF(AND('Mapa final'!#REF!="Muy Alta",'Mapa final'!#REF!="Menor"),CONCATENATE("R",'Mapa final'!#REF!),"")</f>
        <v>#REF!</v>
      </c>
      <c r="Y12" s="308"/>
      <c r="Z12" s="308" t="e">
        <f>IF(AND('Mapa final'!#REF!="Muy Alta",'Mapa final'!#REF!="Menor"),CONCATENATE("R",'Mapa final'!#REF!),"")</f>
        <v>#REF!</v>
      </c>
      <c r="AA12" s="308"/>
      <c r="AB12" s="308" t="str">
        <f>IF(AND('Mapa final'!$K$26="Muy Alta",'Mapa final'!$O$26="Menor"),CONCATENATE("R",'Mapa final'!$A$26),"")</f>
        <v/>
      </c>
      <c r="AC12" s="347"/>
      <c r="AD12" s="307" t="e">
        <f>IF(AND('Mapa final'!#REF!="Muy Alta",'Mapa final'!#REF!="Moderado"),CONCATENATE("R",'Mapa final'!#REF!),"")</f>
        <v>#REF!</v>
      </c>
      <c r="AE12" s="308"/>
      <c r="AF12" s="308" t="str">
        <f>IF(AND('Mapa final'!$K$23="Muy Alta",'Mapa final'!$O$23="Moderado"),CONCATENATE("R",'Mapa final'!$A$23),"")</f>
        <v/>
      </c>
      <c r="AG12" s="308"/>
      <c r="AH12" s="308" t="e">
        <f>IF(AND('Mapa final'!#REF!="Muy Alta",'Mapa final'!#REF!="Moderado"),CONCATENATE("R",'Mapa final'!#REF!),"")</f>
        <v>#REF!</v>
      </c>
      <c r="AI12" s="308"/>
      <c r="AJ12" s="308" t="e">
        <f>IF(AND('Mapa final'!#REF!="Muy Alta",'Mapa final'!#REF!="Moderado"),CONCATENATE("R",'Mapa final'!#REF!),"")</f>
        <v>#REF!</v>
      </c>
      <c r="AK12" s="308"/>
      <c r="AL12" s="308" t="str">
        <f>IF(AND('Mapa final'!$K$26="Muy Alta",'Mapa final'!$O$26="Moderado"),CONCATENATE("R",'Mapa final'!$A$26),"")</f>
        <v/>
      </c>
      <c r="AM12" s="347"/>
      <c r="AN12" s="307" t="e">
        <f>IF(AND('Mapa final'!#REF!="Muy Alta",'Mapa final'!#REF!="Mayor"),CONCATENATE("R",'Mapa final'!#REF!),"")</f>
        <v>#REF!</v>
      </c>
      <c r="AO12" s="308"/>
      <c r="AP12" s="308" t="str">
        <f>IF(AND('Mapa final'!$K$23="Muy Alta",'Mapa final'!$O$23="Mayor"),CONCATENATE("R",'Mapa final'!$A$23),"")</f>
        <v/>
      </c>
      <c r="AQ12" s="308"/>
      <c r="AR12" s="308" t="e">
        <f>IF(AND('Mapa final'!#REF!="Muy Alta",'Mapa final'!#REF!="Mayor"),CONCATENATE("R",'Mapa final'!#REF!),"")</f>
        <v>#REF!</v>
      </c>
      <c r="AS12" s="308"/>
      <c r="AT12" s="308" t="e">
        <f>IF(AND('Mapa final'!#REF!="Muy Alta",'Mapa final'!#REF!="Mayor"),CONCATENATE("R",'Mapa final'!#REF!),"")</f>
        <v>#REF!</v>
      </c>
      <c r="AU12" s="308"/>
      <c r="AV12" s="308" t="str">
        <f>IF(AND('Mapa final'!$K$26="Muy Alta",'Mapa final'!$O$26="Mayor"),CONCATENATE("R",'Mapa final'!$A$26),"")</f>
        <v/>
      </c>
      <c r="AW12" s="347"/>
      <c r="AX12" s="330" t="e">
        <f>IF(AND('Mapa final'!#REF!="Muy Alta",'Mapa final'!#REF!="Catastrófico"),CONCATENATE("R",'Mapa final'!#REF!),"")</f>
        <v>#REF!</v>
      </c>
      <c r="AY12" s="327"/>
      <c r="AZ12" s="327" t="str">
        <f>IF(AND('Mapa final'!$K$23="Muy Alta",'Mapa final'!$O$23="Catastrófico"),CONCATENATE("R",'Mapa final'!$A$23),"")</f>
        <v/>
      </c>
      <c r="BA12" s="327"/>
      <c r="BB12" s="327" t="e">
        <f>IF(AND('Mapa final'!#REF!="Muy Alta",'Mapa final'!#REF!="Catastrófico"),CONCATENATE("R",'Mapa final'!#REF!),"")</f>
        <v>#REF!</v>
      </c>
      <c r="BC12" s="327"/>
      <c r="BD12" s="327" t="e">
        <f>IF(AND('Mapa final'!#REF!="Muy Alta",'Mapa final'!#REF!="Catastrófico"),CONCATENATE("R",'Mapa final'!#REF!),"")</f>
        <v>#REF!</v>
      </c>
      <c r="BE12" s="327"/>
      <c r="BF12" s="327" t="str">
        <f>IF(AND('Mapa final'!$K$26="Muy Alta",'Mapa final'!$O$26="Catastrófico"),CONCATENATE("R",'Mapa final'!$A$26),"")</f>
        <v/>
      </c>
      <c r="BG12" s="329"/>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row>
    <row r="13" spans="1:119" ht="15" customHeight="1" thickBot="1" x14ac:dyDescent="0.3">
      <c r="A13" s="36"/>
      <c r="B13" s="203"/>
      <c r="C13" s="204"/>
      <c r="D13" s="205"/>
      <c r="E13" s="319"/>
      <c r="F13" s="320"/>
      <c r="G13" s="320"/>
      <c r="H13" s="320"/>
      <c r="I13" s="320"/>
      <c r="J13" s="307"/>
      <c r="K13" s="308"/>
      <c r="L13" s="308"/>
      <c r="M13" s="308"/>
      <c r="N13" s="308"/>
      <c r="O13" s="308"/>
      <c r="P13" s="308"/>
      <c r="Q13" s="308"/>
      <c r="R13" s="308"/>
      <c r="S13" s="347"/>
      <c r="T13" s="307"/>
      <c r="U13" s="308"/>
      <c r="V13" s="308"/>
      <c r="W13" s="308"/>
      <c r="X13" s="308"/>
      <c r="Y13" s="308"/>
      <c r="Z13" s="308"/>
      <c r="AA13" s="308"/>
      <c r="AB13" s="308"/>
      <c r="AC13" s="347"/>
      <c r="AD13" s="307"/>
      <c r="AE13" s="308"/>
      <c r="AF13" s="308"/>
      <c r="AG13" s="308"/>
      <c r="AH13" s="308"/>
      <c r="AI13" s="308"/>
      <c r="AJ13" s="308"/>
      <c r="AK13" s="308"/>
      <c r="AL13" s="308"/>
      <c r="AM13" s="347"/>
      <c r="AN13" s="307"/>
      <c r="AO13" s="308"/>
      <c r="AP13" s="308"/>
      <c r="AQ13" s="308"/>
      <c r="AR13" s="308"/>
      <c r="AS13" s="308"/>
      <c r="AT13" s="308"/>
      <c r="AU13" s="308"/>
      <c r="AV13" s="308"/>
      <c r="AW13" s="347"/>
      <c r="AX13" s="330"/>
      <c r="AY13" s="327"/>
      <c r="AZ13" s="327"/>
      <c r="BA13" s="327"/>
      <c r="BB13" s="327"/>
      <c r="BC13" s="327"/>
      <c r="BD13" s="327"/>
      <c r="BE13" s="327"/>
      <c r="BF13" s="327"/>
      <c r="BG13" s="329"/>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row>
    <row r="14" spans="1:119" ht="15" customHeight="1" x14ac:dyDescent="0.25">
      <c r="A14" s="36"/>
      <c r="B14" s="203"/>
      <c r="C14" s="204"/>
      <c r="D14" s="205"/>
      <c r="E14" s="319"/>
      <c r="F14" s="320"/>
      <c r="G14" s="320"/>
      <c r="H14" s="320"/>
      <c r="I14" s="320"/>
      <c r="J14" s="307" t="str">
        <f>IF(AND('Mapa final'!$K$29="Muy Alta",'Mapa final'!$O$29="Leve"),CONCATENATE("R",'Mapa final'!$A$29),"")</f>
        <v/>
      </c>
      <c r="K14" s="308"/>
      <c r="L14" s="308" t="e">
        <f>IF(AND('Mapa final'!#REF!="Muy Alta",'Mapa final'!#REF!="Leve"),CONCATENATE("R",'Mapa final'!#REF!),"")</f>
        <v>#REF!</v>
      </c>
      <c r="M14" s="308"/>
      <c r="N14" s="308" t="e">
        <f>IF(AND('Mapa final'!#REF!="Muy Alta",'Mapa final'!#REF!="Leve"),CONCATENATE("R",'Mapa final'!#REF!),"")</f>
        <v>#REF!</v>
      </c>
      <c r="O14" s="308"/>
      <c r="P14" s="308" t="e">
        <f>IF(AND('Mapa final'!#REF!="Muy Alta",'Mapa final'!#REF!="Leve"),CONCATENATE("R",'Mapa final'!#REF!),"")</f>
        <v>#REF!</v>
      </c>
      <c r="Q14" s="308"/>
      <c r="R14" s="308" t="e">
        <f>IF(AND('Mapa final'!#REF!="Muy Alta",'Mapa final'!#REF!="Leve"),CONCATENATE("R",'Mapa final'!#REF!),"")</f>
        <v>#REF!</v>
      </c>
      <c r="S14" s="347"/>
      <c r="T14" s="307" t="str">
        <f>IF(AND('Mapa final'!$K$29="Muy Alta",'Mapa final'!$O$29="Menor"),CONCATENATE("R",'Mapa final'!$A$29),"")</f>
        <v/>
      </c>
      <c r="U14" s="308"/>
      <c r="V14" s="308" t="e">
        <f>IF(AND('Mapa final'!#REF!="Muy Alta",'Mapa final'!#REF!="Menor"),CONCATENATE("R",'Mapa final'!#REF!),"")</f>
        <v>#REF!</v>
      </c>
      <c r="W14" s="308"/>
      <c r="X14" s="308" t="e">
        <f>IF(AND('Mapa final'!#REF!="Muy Alta",'Mapa final'!#REF!="Menor"),CONCATENATE("R",'Mapa final'!#REF!),"")</f>
        <v>#REF!</v>
      </c>
      <c r="Y14" s="308"/>
      <c r="Z14" s="308" t="e">
        <f>IF(AND('Mapa final'!#REF!="Muy Alta",'Mapa final'!#REF!="Menor"),CONCATENATE("R",'Mapa final'!#REF!),"")</f>
        <v>#REF!</v>
      </c>
      <c r="AA14" s="308"/>
      <c r="AB14" s="308" t="e">
        <f>IF(AND('Mapa final'!#REF!="Muy Alta",'Mapa final'!#REF!="Menor"),CONCATENATE("R",'Mapa final'!#REF!),"")</f>
        <v>#REF!</v>
      </c>
      <c r="AC14" s="347"/>
      <c r="AD14" s="307" t="str">
        <f>IF(AND('Mapa final'!$K$29="Muy Alta",'Mapa final'!$O$29="Moderado"),CONCATENATE("R",'Mapa final'!$A$29),"")</f>
        <v/>
      </c>
      <c r="AE14" s="308"/>
      <c r="AF14" s="308" t="e">
        <f>IF(AND('Mapa final'!#REF!="Muy Alta",'Mapa final'!#REF!="Moderado"),CONCATENATE("R",'Mapa final'!#REF!),"")</f>
        <v>#REF!</v>
      </c>
      <c r="AG14" s="308"/>
      <c r="AH14" s="308" t="e">
        <f>IF(AND('Mapa final'!#REF!="Muy Alta",'Mapa final'!#REF!="Moderado"),CONCATENATE("R",'Mapa final'!#REF!),"")</f>
        <v>#REF!</v>
      </c>
      <c r="AI14" s="308"/>
      <c r="AJ14" s="308" t="e">
        <f>IF(AND('Mapa final'!#REF!="Muy Alta",'Mapa final'!#REF!="Moderado"),CONCATENATE("R",'Mapa final'!#REF!),"")</f>
        <v>#REF!</v>
      </c>
      <c r="AK14" s="308"/>
      <c r="AL14" s="308" t="e">
        <f>IF(AND('Mapa final'!#REF!="Muy Alta",'Mapa final'!#REF!="Moderado"),CONCATENATE("R",'Mapa final'!#REF!),"")</f>
        <v>#REF!</v>
      </c>
      <c r="AM14" s="347"/>
      <c r="AN14" s="307" t="str">
        <f>IF(AND('Mapa final'!$K$29="Muy Alta",'Mapa final'!$O$29="Mayor"),CONCATENATE("R",'Mapa final'!$A$29),"")</f>
        <v/>
      </c>
      <c r="AO14" s="308"/>
      <c r="AP14" s="308" t="e">
        <f>IF(AND('Mapa final'!#REF!="Muy Alta",'Mapa final'!#REF!="Mayor"),CONCATENATE("R",'Mapa final'!#REF!),"")</f>
        <v>#REF!</v>
      </c>
      <c r="AQ14" s="308"/>
      <c r="AR14" s="308" t="e">
        <f>IF(AND('Mapa final'!#REF!="Muy Alta",'Mapa final'!#REF!="Mayor"),CONCATENATE("R",'Mapa final'!#REF!),"")</f>
        <v>#REF!</v>
      </c>
      <c r="AS14" s="308"/>
      <c r="AT14" s="308" t="e">
        <f>IF(AND('Mapa final'!#REF!="Muy Alta",'Mapa final'!#REF!="Mayor"),CONCATENATE("R",'Mapa final'!#REF!),"")</f>
        <v>#REF!</v>
      </c>
      <c r="AU14" s="308"/>
      <c r="AV14" s="308" t="e">
        <f>IF(AND('Mapa final'!#REF!="Muy Alta",'Mapa final'!#REF!="Mayor"),CONCATENATE("R",'Mapa final'!#REF!),"")</f>
        <v>#REF!</v>
      </c>
      <c r="AW14" s="347"/>
      <c r="AX14" s="330" t="str">
        <f>IF(AND('Mapa final'!$K$29="Muy Alta",'Mapa final'!$O$29="Catastrófico"),CONCATENATE("R",'Mapa final'!$A$29),"")</f>
        <v/>
      </c>
      <c r="AY14" s="327"/>
      <c r="AZ14" s="327" t="e">
        <f>IF(AND('Mapa final'!#REF!="Muy Alta",'Mapa final'!#REF!="Catastrófico"),CONCATENATE("R",'Mapa final'!#REF!),"")</f>
        <v>#REF!</v>
      </c>
      <c r="BA14" s="327"/>
      <c r="BB14" s="327" t="e">
        <f>IF(AND('Mapa final'!#REF!="Muy Alta",'Mapa final'!#REF!="Catastrófico"),CONCATENATE("R",'Mapa final'!#REF!),"")</f>
        <v>#REF!</v>
      </c>
      <c r="BC14" s="327"/>
      <c r="BD14" s="327" t="e">
        <f>IF(AND('Mapa final'!#REF!="Muy Alta",'Mapa final'!#REF!="Catastrófico"),CONCATENATE("R",'Mapa final'!#REF!),"")</f>
        <v>#REF!</v>
      </c>
      <c r="BE14" s="327"/>
      <c r="BF14" s="327" t="e">
        <f>IF(AND('Mapa final'!#REF!="Muy Alta",'Mapa final'!#REF!="Catastrófico"),CONCATENATE("R",'Mapa final'!#REF!),"")</f>
        <v>#REF!</v>
      </c>
      <c r="BG14" s="329"/>
      <c r="BH14" s="36"/>
      <c r="BI14" s="350" t="s">
        <v>66</v>
      </c>
      <c r="BJ14" s="351"/>
      <c r="BK14" s="351"/>
      <c r="BL14" s="351"/>
      <c r="BM14" s="351"/>
      <c r="BN14" s="352"/>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row>
    <row r="15" spans="1:119" ht="15" customHeight="1" x14ac:dyDescent="0.25">
      <c r="A15" s="36"/>
      <c r="B15" s="203"/>
      <c r="C15" s="204"/>
      <c r="D15" s="205"/>
      <c r="E15" s="319"/>
      <c r="F15" s="320"/>
      <c r="G15" s="320"/>
      <c r="H15" s="320"/>
      <c r="I15" s="320"/>
      <c r="J15" s="307"/>
      <c r="K15" s="308"/>
      <c r="L15" s="308"/>
      <c r="M15" s="308"/>
      <c r="N15" s="308"/>
      <c r="O15" s="308"/>
      <c r="P15" s="308"/>
      <c r="Q15" s="308"/>
      <c r="R15" s="308"/>
      <c r="S15" s="347"/>
      <c r="T15" s="307"/>
      <c r="U15" s="308"/>
      <c r="V15" s="308"/>
      <c r="W15" s="308"/>
      <c r="X15" s="308"/>
      <c r="Y15" s="308"/>
      <c r="Z15" s="308"/>
      <c r="AA15" s="308"/>
      <c r="AB15" s="308"/>
      <c r="AC15" s="347"/>
      <c r="AD15" s="307"/>
      <c r="AE15" s="308"/>
      <c r="AF15" s="308"/>
      <c r="AG15" s="308"/>
      <c r="AH15" s="308"/>
      <c r="AI15" s="308"/>
      <c r="AJ15" s="308"/>
      <c r="AK15" s="308"/>
      <c r="AL15" s="308"/>
      <c r="AM15" s="347"/>
      <c r="AN15" s="307"/>
      <c r="AO15" s="308"/>
      <c r="AP15" s="308"/>
      <c r="AQ15" s="308"/>
      <c r="AR15" s="308"/>
      <c r="AS15" s="308"/>
      <c r="AT15" s="308"/>
      <c r="AU15" s="308"/>
      <c r="AV15" s="308"/>
      <c r="AW15" s="347"/>
      <c r="AX15" s="330"/>
      <c r="AY15" s="327"/>
      <c r="AZ15" s="327"/>
      <c r="BA15" s="327"/>
      <c r="BB15" s="327"/>
      <c r="BC15" s="327"/>
      <c r="BD15" s="327"/>
      <c r="BE15" s="327"/>
      <c r="BF15" s="327"/>
      <c r="BG15" s="329"/>
      <c r="BH15" s="36"/>
      <c r="BI15" s="353"/>
      <c r="BJ15" s="354"/>
      <c r="BK15" s="354"/>
      <c r="BL15" s="354"/>
      <c r="BM15" s="354"/>
      <c r="BN15" s="355"/>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row>
    <row r="16" spans="1:119" ht="15" customHeight="1" x14ac:dyDescent="0.25">
      <c r="A16" s="36"/>
      <c r="B16" s="203"/>
      <c r="C16" s="204"/>
      <c r="D16" s="205"/>
      <c r="E16" s="319"/>
      <c r="F16" s="320"/>
      <c r="G16" s="320"/>
      <c r="H16" s="320"/>
      <c r="I16" s="320"/>
      <c r="J16" s="307" t="e">
        <f>IF(AND('Mapa final'!#REF!="Muy Alta",'Mapa final'!#REF!="Leve"),CONCATENATE("R",'Mapa final'!#REF!),"")</f>
        <v>#REF!</v>
      </c>
      <c r="K16" s="308"/>
      <c r="L16" s="308" t="e">
        <f>IF(AND('Mapa final'!#REF!="Muy Alta",'Mapa final'!#REF!="Leve"),CONCATENATE("R",'Mapa final'!#REF!),"")</f>
        <v>#REF!</v>
      </c>
      <c r="M16" s="308"/>
      <c r="N16" s="308" t="e">
        <f>IF(AND('Mapa final'!#REF!="Muy Alta",'Mapa final'!#REF!="Leve"),CONCATENATE("R",'Mapa final'!#REF!),"")</f>
        <v>#REF!</v>
      </c>
      <c r="O16" s="308"/>
      <c r="P16" s="308" t="e">
        <f>IF(AND('Mapa final'!#REF!="Muy Alta",'Mapa final'!#REF!="Leve"),CONCATENATE("R",'Mapa final'!#REF!),"")</f>
        <v>#REF!</v>
      </c>
      <c r="Q16" s="308"/>
      <c r="R16" s="308" t="str">
        <f>IF(AND('Mapa final'!$K$32="Muy Alta",'Mapa final'!$O$32="Leve"),CONCATENATE("R",'Mapa final'!$A$32),"")</f>
        <v/>
      </c>
      <c r="S16" s="347"/>
      <c r="T16" s="307" t="e">
        <f>IF(AND('Mapa final'!#REF!="Muy Alta",'Mapa final'!#REF!="Menor"),CONCATENATE("R",'Mapa final'!#REF!),"")</f>
        <v>#REF!</v>
      </c>
      <c r="U16" s="308"/>
      <c r="V16" s="308" t="e">
        <f>IF(AND('Mapa final'!#REF!="Muy Alta",'Mapa final'!#REF!="Menor"),CONCATENATE("R",'Mapa final'!#REF!),"")</f>
        <v>#REF!</v>
      </c>
      <c r="W16" s="308"/>
      <c r="X16" s="308" t="e">
        <f>IF(AND('Mapa final'!#REF!="Muy Alta",'Mapa final'!#REF!="Menor"),CONCATENATE("R",'Mapa final'!#REF!),"")</f>
        <v>#REF!</v>
      </c>
      <c r="Y16" s="308"/>
      <c r="Z16" s="308" t="e">
        <f>IF(AND('Mapa final'!#REF!="Muy Alta",'Mapa final'!#REF!="Menor"),CONCATENATE("R",'Mapa final'!#REF!),"")</f>
        <v>#REF!</v>
      </c>
      <c r="AA16" s="308"/>
      <c r="AB16" s="308" t="str">
        <f>IF(AND('Mapa final'!$K$32="Muy Alta",'Mapa final'!$O$32="Menor"),CONCATENATE("R",'Mapa final'!$A$32),"")</f>
        <v/>
      </c>
      <c r="AC16" s="347"/>
      <c r="AD16" s="307" t="e">
        <f>IF(AND('Mapa final'!#REF!="Muy Alta",'Mapa final'!#REF!="Moderado"),CONCATENATE("R",'Mapa final'!#REF!),"")</f>
        <v>#REF!</v>
      </c>
      <c r="AE16" s="308"/>
      <c r="AF16" s="308" t="e">
        <f>IF(AND('Mapa final'!#REF!="Muy Alta",'Mapa final'!#REF!="Moderado"),CONCATENATE("R",'Mapa final'!#REF!),"")</f>
        <v>#REF!</v>
      </c>
      <c r="AG16" s="308"/>
      <c r="AH16" s="308" t="e">
        <f>IF(AND('Mapa final'!#REF!="Muy Alta",'Mapa final'!#REF!="Moderado"),CONCATENATE("R",'Mapa final'!#REF!),"")</f>
        <v>#REF!</v>
      </c>
      <c r="AI16" s="308"/>
      <c r="AJ16" s="308" t="e">
        <f>IF(AND('Mapa final'!#REF!="Muy Alta",'Mapa final'!#REF!="Moderado"),CONCATENATE("R",'Mapa final'!#REF!),"")</f>
        <v>#REF!</v>
      </c>
      <c r="AK16" s="308"/>
      <c r="AL16" s="308" t="str">
        <f>IF(AND('Mapa final'!$K$32="Muy Alta",'Mapa final'!$O$32="Moderado"),CONCATENATE("R",'Mapa final'!$A$32),"")</f>
        <v/>
      </c>
      <c r="AM16" s="347"/>
      <c r="AN16" s="307" t="e">
        <f>IF(AND('Mapa final'!#REF!="Muy Alta",'Mapa final'!#REF!="Mayor"),CONCATENATE("R",'Mapa final'!#REF!),"")</f>
        <v>#REF!</v>
      </c>
      <c r="AO16" s="308"/>
      <c r="AP16" s="308" t="e">
        <f>IF(AND('Mapa final'!#REF!="Muy Alta",'Mapa final'!#REF!="Mayor"),CONCATENATE("R",'Mapa final'!#REF!),"")</f>
        <v>#REF!</v>
      </c>
      <c r="AQ16" s="308"/>
      <c r="AR16" s="308" t="e">
        <f>IF(AND('Mapa final'!#REF!="Muy Alta",'Mapa final'!#REF!="Mayor"),CONCATENATE("R",'Mapa final'!#REF!),"")</f>
        <v>#REF!</v>
      </c>
      <c r="AS16" s="308"/>
      <c r="AT16" s="308" t="e">
        <f>IF(AND('Mapa final'!#REF!="Muy Alta",'Mapa final'!#REF!="Mayor"),CONCATENATE("R",'Mapa final'!#REF!),"")</f>
        <v>#REF!</v>
      </c>
      <c r="AU16" s="308"/>
      <c r="AV16" s="308" t="str">
        <f>IF(AND('Mapa final'!$K$32="Muy Alta",'Mapa final'!$O$32="Mayor"),CONCATENATE("R",'Mapa final'!$A$32),"")</f>
        <v/>
      </c>
      <c r="AW16" s="347"/>
      <c r="AX16" s="330" t="e">
        <f>IF(AND('Mapa final'!#REF!="Muy Alta",'Mapa final'!#REF!="Catastrófico"),CONCATENATE("R",'Mapa final'!#REF!),"")</f>
        <v>#REF!</v>
      </c>
      <c r="AY16" s="327"/>
      <c r="AZ16" s="327" t="e">
        <f>IF(AND('Mapa final'!#REF!="Muy Alta",'Mapa final'!#REF!="Catastrófico"),CONCATENATE("R",'Mapa final'!#REF!),"")</f>
        <v>#REF!</v>
      </c>
      <c r="BA16" s="327"/>
      <c r="BB16" s="327" t="e">
        <f>IF(AND('Mapa final'!#REF!="Muy Alta",'Mapa final'!#REF!="Catastrófico"),CONCATENATE("R",'Mapa final'!#REF!),"")</f>
        <v>#REF!</v>
      </c>
      <c r="BC16" s="327"/>
      <c r="BD16" s="327" t="e">
        <f>IF(AND('Mapa final'!#REF!="Muy Alta",'Mapa final'!#REF!="Catastrófico"),CONCATENATE("R",'Mapa final'!#REF!),"")</f>
        <v>#REF!</v>
      </c>
      <c r="BE16" s="327"/>
      <c r="BF16" s="327" t="str">
        <f>IF(AND('Mapa final'!$K$32="Muy Alta",'Mapa final'!$O$32="Catastrófico"),CONCATENATE("R",'Mapa final'!$A$32),"")</f>
        <v/>
      </c>
      <c r="BG16" s="329"/>
      <c r="BH16" s="36"/>
      <c r="BI16" s="353"/>
      <c r="BJ16" s="354"/>
      <c r="BK16" s="354"/>
      <c r="BL16" s="354"/>
      <c r="BM16" s="354"/>
      <c r="BN16" s="355"/>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row>
    <row r="17" spans="1:100" ht="15" customHeight="1" x14ac:dyDescent="0.25">
      <c r="A17" s="36"/>
      <c r="B17" s="203"/>
      <c r="C17" s="204"/>
      <c r="D17" s="205"/>
      <c r="E17" s="319"/>
      <c r="F17" s="320"/>
      <c r="G17" s="320"/>
      <c r="H17" s="320"/>
      <c r="I17" s="320"/>
      <c r="J17" s="307"/>
      <c r="K17" s="308"/>
      <c r="L17" s="308"/>
      <c r="M17" s="308"/>
      <c r="N17" s="308"/>
      <c r="O17" s="308"/>
      <c r="P17" s="308"/>
      <c r="Q17" s="308"/>
      <c r="R17" s="308"/>
      <c r="S17" s="347"/>
      <c r="T17" s="307"/>
      <c r="U17" s="308"/>
      <c r="V17" s="308"/>
      <c r="W17" s="308"/>
      <c r="X17" s="308"/>
      <c r="Y17" s="308"/>
      <c r="Z17" s="308"/>
      <c r="AA17" s="308"/>
      <c r="AB17" s="308"/>
      <c r="AC17" s="347"/>
      <c r="AD17" s="307"/>
      <c r="AE17" s="308"/>
      <c r="AF17" s="308"/>
      <c r="AG17" s="308"/>
      <c r="AH17" s="308"/>
      <c r="AI17" s="308"/>
      <c r="AJ17" s="308"/>
      <c r="AK17" s="308"/>
      <c r="AL17" s="308"/>
      <c r="AM17" s="347"/>
      <c r="AN17" s="307"/>
      <c r="AO17" s="308"/>
      <c r="AP17" s="308"/>
      <c r="AQ17" s="308"/>
      <c r="AR17" s="308"/>
      <c r="AS17" s="308"/>
      <c r="AT17" s="308"/>
      <c r="AU17" s="308"/>
      <c r="AV17" s="308"/>
      <c r="AW17" s="347"/>
      <c r="AX17" s="330"/>
      <c r="AY17" s="327"/>
      <c r="AZ17" s="327"/>
      <c r="BA17" s="327"/>
      <c r="BB17" s="327"/>
      <c r="BC17" s="327"/>
      <c r="BD17" s="327"/>
      <c r="BE17" s="327"/>
      <c r="BF17" s="327"/>
      <c r="BG17" s="329"/>
      <c r="BH17" s="36"/>
      <c r="BI17" s="353"/>
      <c r="BJ17" s="354"/>
      <c r="BK17" s="354"/>
      <c r="BL17" s="354"/>
      <c r="BM17" s="354"/>
      <c r="BN17" s="355"/>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row>
    <row r="18" spans="1:100" ht="15" customHeight="1" x14ac:dyDescent="0.25">
      <c r="A18" s="36"/>
      <c r="B18" s="203"/>
      <c r="C18" s="204"/>
      <c r="D18" s="205"/>
      <c r="E18" s="319"/>
      <c r="F18" s="320"/>
      <c r="G18" s="320"/>
      <c r="H18" s="320"/>
      <c r="I18" s="320"/>
      <c r="J18" s="307" t="str">
        <f>IF(AND('Mapa final'!$K$35="Muy Alta",'Mapa final'!$O$35="Leve"),CONCATENATE("R",'Mapa final'!$A$35),"")</f>
        <v/>
      </c>
      <c r="K18" s="308"/>
      <c r="L18" s="308" t="e">
        <f>IF(AND('Mapa final'!#REF!="Muy Alta",'Mapa final'!#REF!="Leve"),CONCATENATE("R",'Mapa final'!#REF!),"")</f>
        <v>#REF!</v>
      </c>
      <c r="M18" s="308"/>
      <c r="N18" s="308" t="e">
        <f>IF(AND('Mapa final'!#REF!="Muy Alta",'Mapa final'!#REF!="Leve"),CONCATENATE("R",'Mapa final'!#REF!),"")</f>
        <v>#REF!</v>
      </c>
      <c r="O18" s="308"/>
      <c r="P18" s="308" t="e">
        <f>IF(AND('Mapa final'!#REF!="Muy Alta",'Mapa final'!#REF!="Leve"),CONCATENATE("R",'Mapa final'!#REF!),"")</f>
        <v>#REF!</v>
      </c>
      <c r="Q18" s="308"/>
      <c r="R18" s="308" t="e">
        <f>IF(AND('Mapa final'!#REF!="Muy Alta",'Mapa final'!#REF!="Leve"),CONCATENATE("R",'Mapa final'!#REF!),"")</f>
        <v>#REF!</v>
      </c>
      <c r="S18" s="308"/>
      <c r="T18" s="307" t="str">
        <f>IF(AND('Mapa final'!$K$35="Muy Alta",'Mapa final'!$O$35="Menor"),CONCATENATE("R",'Mapa final'!$A$35),"")</f>
        <v/>
      </c>
      <c r="U18" s="308"/>
      <c r="V18" s="308" t="e">
        <f>IF(AND('Mapa final'!#REF!="Muy Alta",'Mapa final'!#REF!="Menor"),CONCATENATE("R",'Mapa final'!#REF!),"")</f>
        <v>#REF!</v>
      </c>
      <c r="W18" s="308"/>
      <c r="X18" s="308" t="e">
        <f>IF(AND('Mapa final'!#REF!="Muy Alta",'Mapa final'!#REF!="Menor"),CONCATENATE("R",'Mapa final'!#REF!),"")</f>
        <v>#REF!</v>
      </c>
      <c r="Y18" s="308"/>
      <c r="Z18" s="308" t="e">
        <f>IF(AND('Mapa final'!#REF!="Muy Alta",'Mapa final'!#REF!="Menor"),CONCATENATE("R",'Mapa final'!#REF!),"")</f>
        <v>#REF!</v>
      </c>
      <c r="AA18" s="308"/>
      <c r="AB18" s="308" t="e">
        <f>IF(AND('Mapa final'!#REF!="Muy Alta",'Mapa final'!#REF!="Menor"),CONCATENATE("R",'Mapa final'!#REF!),"")</f>
        <v>#REF!</v>
      </c>
      <c r="AC18" s="308"/>
      <c r="AD18" s="307" t="str">
        <f>IF(AND('Mapa final'!$K$35="Muy Alta",'Mapa final'!$O$35="Moderado"),CONCATENATE("R",'Mapa final'!$A$35),"")</f>
        <v/>
      </c>
      <c r="AE18" s="308"/>
      <c r="AF18" s="308" t="e">
        <f>IF(AND('Mapa final'!#REF!="Muy Alta",'Mapa final'!#REF!="Moderado"),CONCATENATE("R",'Mapa final'!#REF!),"")</f>
        <v>#REF!</v>
      </c>
      <c r="AG18" s="308"/>
      <c r="AH18" s="308" t="e">
        <f>IF(AND('Mapa final'!#REF!="Muy Alta",'Mapa final'!#REF!="Moderado"),CONCATENATE("R",'Mapa final'!#REF!),"")</f>
        <v>#REF!</v>
      </c>
      <c r="AI18" s="308"/>
      <c r="AJ18" s="308" t="e">
        <f>IF(AND('Mapa final'!#REF!="Muy Alta",'Mapa final'!#REF!="Moderado"),CONCATENATE("R",'Mapa final'!#REF!),"")</f>
        <v>#REF!</v>
      </c>
      <c r="AK18" s="308"/>
      <c r="AL18" s="308" t="e">
        <f>IF(AND('Mapa final'!#REF!="Muy Alta",'Mapa final'!#REF!="Moderado"),CONCATENATE("R",'Mapa final'!#REF!),"")</f>
        <v>#REF!</v>
      </c>
      <c r="AM18" s="308"/>
      <c r="AN18" s="307" t="str">
        <f>IF(AND('Mapa final'!$K$35="Muy Alta",'Mapa final'!$O$35="Mayor"),CONCATENATE("R",'Mapa final'!$A$35),"")</f>
        <v/>
      </c>
      <c r="AO18" s="308"/>
      <c r="AP18" s="308" t="e">
        <f>IF(AND('Mapa final'!#REF!="Muy Alta",'Mapa final'!#REF!="Mayor"),CONCATENATE("R",'Mapa final'!#REF!),"")</f>
        <v>#REF!</v>
      </c>
      <c r="AQ18" s="308"/>
      <c r="AR18" s="308" t="e">
        <f>IF(AND('Mapa final'!#REF!="Muy Alta",'Mapa final'!#REF!="Mayor"),CONCATENATE("R",'Mapa final'!#REF!),"")</f>
        <v>#REF!</v>
      </c>
      <c r="AS18" s="308"/>
      <c r="AT18" s="308" t="e">
        <f>IF(AND('Mapa final'!#REF!="Muy Alta",'Mapa final'!#REF!="Mayor"),CONCATENATE("R",'Mapa final'!#REF!),"")</f>
        <v>#REF!</v>
      </c>
      <c r="AU18" s="308"/>
      <c r="AV18" s="308" t="e">
        <f>IF(AND('Mapa final'!#REF!="Muy Alta",'Mapa final'!#REF!="Mayor"),CONCATENATE("R",'Mapa final'!#REF!),"")</f>
        <v>#REF!</v>
      </c>
      <c r="AW18" s="308"/>
      <c r="AX18" s="330" t="str">
        <f>IF(AND('Mapa final'!$K$35="Muy Alta",'Mapa final'!$O$35="Catastrófico"),CONCATENATE("R",'Mapa final'!$A$35),"")</f>
        <v/>
      </c>
      <c r="AY18" s="327"/>
      <c r="AZ18" s="327" t="e">
        <f>IF(AND('Mapa final'!#REF!="Muy Alta",'Mapa final'!#REF!="Catastrófico"),CONCATENATE("R",'Mapa final'!#REF!),"")</f>
        <v>#REF!</v>
      </c>
      <c r="BA18" s="327"/>
      <c r="BB18" s="327" t="e">
        <f>IF(AND('Mapa final'!#REF!="Muy Alta",'Mapa final'!#REF!="Catastrófico"),CONCATENATE("R",'Mapa final'!#REF!),"")</f>
        <v>#REF!</v>
      </c>
      <c r="BC18" s="327"/>
      <c r="BD18" s="327" t="e">
        <f>IF(AND('Mapa final'!#REF!="Muy Alta",'Mapa final'!#REF!="Catastrófico"),CONCATENATE("R",'Mapa final'!#REF!),"")</f>
        <v>#REF!</v>
      </c>
      <c r="BE18" s="327"/>
      <c r="BF18" s="327" t="e">
        <f>IF(AND('Mapa final'!#REF!="Muy Alta",'Mapa final'!#REF!="Catastrófico"),CONCATENATE("R",'Mapa final'!#REF!),"")</f>
        <v>#REF!</v>
      </c>
      <c r="BG18" s="329"/>
      <c r="BH18" s="36"/>
      <c r="BI18" s="353"/>
      <c r="BJ18" s="354"/>
      <c r="BK18" s="354"/>
      <c r="BL18" s="354"/>
      <c r="BM18" s="354"/>
      <c r="BN18" s="355"/>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row>
    <row r="19" spans="1:100" ht="15" customHeight="1" x14ac:dyDescent="0.25">
      <c r="A19" s="36"/>
      <c r="B19" s="203"/>
      <c r="C19" s="204"/>
      <c r="D19" s="205"/>
      <c r="E19" s="319"/>
      <c r="F19" s="320"/>
      <c r="G19" s="320"/>
      <c r="H19" s="320"/>
      <c r="I19" s="320"/>
      <c r="J19" s="307"/>
      <c r="K19" s="308"/>
      <c r="L19" s="308"/>
      <c r="M19" s="308"/>
      <c r="N19" s="308"/>
      <c r="O19" s="308"/>
      <c r="P19" s="308"/>
      <c r="Q19" s="308"/>
      <c r="R19" s="308"/>
      <c r="S19" s="308"/>
      <c r="T19" s="307"/>
      <c r="U19" s="308"/>
      <c r="V19" s="308"/>
      <c r="W19" s="308"/>
      <c r="X19" s="308"/>
      <c r="Y19" s="308"/>
      <c r="Z19" s="308"/>
      <c r="AA19" s="308"/>
      <c r="AB19" s="308"/>
      <c r="AC19" s="308"/>
      <c r="AD19" s="307"/>
      <c r="AE19" s="308"/>
      <c r="AF19" s="308"/>
      <c r="AG19" s="308"/>
      <c r="AH19" s="308"/>
      <c r="AI19" s="308"/>
      <c r="AJ19" s="308"/>
      <c r="AK19" s="308"/>
      <c r="AL19" s="308"/>
      <c r="AM19" s="308"/>
      <c r="AN19" s="307"/>
      <c r="AO19" s="308"/>
      <c r="AP19" s="308"/>
      <c r="AQ19" s="308"/>
      <c r="AR19" s="308"/>
      <c r="AS19" s="308"/>
      <c r="AT19" s="308"/>
      <c r="AU19" s="308"/>
      <c r="AV19" s="308"/>
      <c r="AW19" s="308"/>
      <c r="AX19" s="330"/>
      <c r="AY19" s="327"/>
      <c r="AZ19" s="327"/>
      <c r="BA19" s="327"/>
      <c r="BB19" s="327"/>
      <c r="BC19" s="327"/>
      <c r="BD19" s="327"/>
      <c r="BE19" s="327"/>
      <c r="BF19" s="327"/>
      <c r="BG19" s="329"/>
      <c r="BH19" s="36"/>
      <c r="BI19" s="353"/>
      <c r="BJ19" s="354"/>
      <c r="BK19" s="354"/>
      <c r="BL19" s="354"/>
      <c r="BM19" s="354"/>
      <c r="BN19" s="355"/>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row>
    <row r="20" spans="1:100" ht="15" customHeight="1" x14ac:dyDescent="0.25">
      <c r="A20" s="36"/>
      <c r="B20" s="203"/>
      <c r="C20" s="204"/>
      <c r="D20" s="205"/>
      <c r="E20" s="319"/>
      <c r="F20" s="320"/>
      <c r="G20" s="320"/>
      <c r="H20" s="320"/>
      <c r="I20" s="320"/>
      <c r="J20" s="307" t="e">
        <f>IF(AND('Mapa final'!#REF!="Muy Alta",'Mapa final'!#REF!="Leve"),CONCATENATE("R",'Mapa final'!#REF!),"")</f>
        <v>#REF!</v>
      </c>
      <c r="K20" s="308"/>
      <c r="L20" s="308" t="e">
        <f>IF(AND('Mapa final'!#REF!="Muy Alta",'Mapa final'!#REF!="Leve"),CONCATENATE("R",'Mapa final'!#REF!),"")</f>
        <v>#REF!</v>
      </c>
      <c r="M20" s="308"/>
      <c r="N20" s="308" t="str">
        <f>IF(AND('Mapa final'!$K$38="Muy Alta",'Mapa final'!$O$38="Leve"),CONCATENATE("R",'Mapa final'!$A$38),"")</f>
        <v/>
      </c>
      <c r="O20" s="308"/>
      <c r="P20" s="308" t="e">
        <f>IF(AND('Mapa final'!#REF!="Muy Alta",'Mapa final'!#REF!="Leve"),CONCATENATE("R",'Mapa final'!#REF!),"")</f>
        <v>#REF!</v>
      </c>
      <c r="Q20" s="308"/>
      <c r="R20" s="308" t="e">
        <f>IF(AND('Mapa final'!#REF!="Muy Alta",'Mapa final'!#REF!="Leve"),CONCATENATE("R",'Mapa final'!#REF!),"")</f>
        <v>#REF!</v>
      </c>
      <c r="S20" s="308"/>
      <c r="T20" s="307" t="e">
        <f>IF(AND('Mapa final'!#REF!="Muy Alta",'Mapa final'!#REF!="Menor"),CONCATENATE("R",'Mapa final'!#REF!),"")</f>
        <v>#REF!</v>
      </c>
      <c r="U20" s="308"/>
      <c r="V20" s="308" t="e">
        <f>IF(AND('Mapa final'!#REF!="Muy Alta",'Mapa final'!#REF!="Menor"),CONCATENATE("R",'Mapa final'!#REF!),"")</f>
        <v>#REF!</v>
      </c>
      <c r="W20" s="308"/>
      <c r="X20" s="308" t="str">
        <f>IF(AND('Mapa final'!$K$38="Muy Alta",'Mapa final'!$O$38="Menor"),CONCATENATE("R",'Mapa final'!$A$38),"")</f>
        <v/>
      </c>
      <c r="Y20" s="308"/>
      <c r="Z20" s="308" t="e">
        <f>IF(AND('Mapa final'!#REF!="Muy Alta",'Mapa final'!#REF!="Menor"),CONCATENATE("R",'Mapa final'!#REF!),"")</f>
        <v>#REF!</v>
      </c>
      <c r="AA20" s="308"/>
      <c r="AB20" s="308" t="e">
        <f>IF(AND('Mapa final'!#REF!="Muy Alta",'Mapa final'!#REF!="Menor"),CONCATENATE("R",'Mapa final'!#REF!),"")</f>
        <v>#REF!</v>
      </c>
      <c r="AC20" s="308"/>
      <c r="AD20" s="307" t="e">
        <f>IF(AND('Mapa final'!#REF!="Muy Alta",'Mapa final'!#REF!="Moderado"),CONCATENATE("R",'Mapa final'!#REF!),"")</f>
        <v>#REF!</v>
      </c>
      <c r="AE20" s="308"/>
      <c r="AF20" s="308" t="e">
        <f>IF(AND('Mapa final'!#REF!="Muy Alta",'Mapa final'!#REF!="Moderado"),CONCATENATE("R",'Mapa final'!#REF!),"")</f>
        <v>#REF!</v>
      </c>
      <c r="AG20" s="308"/>
      <c r="AH20" s="308" t="str">
        <f>IF(AND('Mapa final'!$K$38="Muy Alta",'Mapa final'!$O$38="Moderado"),CONCATENATE("R",'Mapa final'!$A$38),"")</f>
        <v/>
      </c>
      <c r="AI20" s="308"/>
      <c r="AJ20" s="308" t="e">
        <f>IF(AND('Mapa final'!#REF!="Muy Alta",'Mapa final'!#REF!="Moderado"),CONCATENATE("R",'Mapa final'!#REF!),"")</f>
        <v>#REF!</v>
      </c>
      <c r="AK20" s="308"/>
      <c r="AL20" s="308" t="e">
        <f>IF(AND('Mapa final'!#REF!="Muy Alta",'Mapa final'!#REF!="Moderado"),CONCATENATE("R",'Mapa final'!#REF!),"")</f>
        <v>#REF!</v>
      </c>
      <c r="AM20" s="308"/>
      <c r="AN20" s="307" t="e">
        <f>IF(AND('Mapa final'!#REF!="Muy Alta",'Mapa final'!#REF!="Mayor"),CONCATENATE("R",'Mapa final'!#REF!),"")</f>
        <v>#REF!</v>
      </c>
      <c r="AO20" s="308"/>
      <c r="AP20" s="308" t="e">
        <f>IF(AND('Mapa final'!#REF!="Muy Alta",'Mapa final'!#REF!="Mayor"),CONCATENATE("R",'Mapa final'!#REF!),"")</f>
        <v>#REF!</v>
      </c>
      <c r="AQ20" s="308"/>
      <c r="AR20" s="308" t="str">
        <f>IF(AND('Mapa final'!$K$38="Muy Alta",'Mapa final'!$O$38="Mayor"),CONCATENATE("R",'Mapa final'!$A$38),"")</f>
        <v/>
      </c>
      <c r="AS20" s="308"/>
      <c r="AT20" s="308" t="e">
        <f>IF(AND('Mapa final'!#REF!="Muy Alta",'Mapa final'!#REF!="Mayor"),CONCATENATE("R",'Mapa final'!#REF!),"")</f>
        <v>#REF!</v>
      </c>
      <c r="AU20" s="308"/>
      <c r="AV20" s="308" t="e">
        <f>IF(AND('Mapa final'!#REF!="Muy Alta",'Mapa final'!#REF!="Mayor"),CONCATENATE("R",'Mapa final'!#REF!),"")</f>
        <v>#REF!</v>
      </c>
      <c r="AW20" s="308"/>
      <c r="AX20" s="330" t="e">
        <f>IF(AND('Mapa final'!#REF!="Muy Alta",'Mapa final'!#REF!="Catastrófico"),CONCATENATE("R",'Mapa final'!#REF!),"")</f>
        <v>#REF!</v>
      </c>
      <c r="AY20" s="327"/>
      <c r="AZ20" s="327" t="e">
        <f>IF(AND('Mapa final'!#REF!="Muy Alta",'Mapa final'!#REF!="Catastrófico"),CONCATENATE("R",'Mapa final'!#REF!),"")</f>
        <v>#REF!</v>
      </c>
      <c r="BA20" s="327"/>
      <c r="BB20" s="327" t="str">
        <f>IF(AND('Mapa final'!$K$38="Muy Alta",'Mapa final'!$O$38="Catastrófico"),CONCATENATE("R",'Mapa final'!$A$38),"")</f>
        <v/>
      </c>
      <c r="BC20" s="327"/>
      <c r="BD20" s="327" t="e">
        <f>IF(AND('Mapa final'!#REF!="Muy Alta",'Mapa final'!#REF!="Catastrófico"),CONCATENATE("R",'Mapa final'!#REF!),"")</f>
        <v>#REF!</v>
      </c>
      <c r="BE20" s="327"/>
      <c r="BF20" s="327" t="e">
        <f>IF(AND('Mapa final'!#REF!="Muy Alta",'Mapa final'!#REF!="Catastrófico"),CONCATENATE("R",'Mapa final'!#REF!),"")</f>
        <v>#REF!</v>
      </c>
      <c r="BG20" s="329"/>
      <c r="BH20" s="36"/>
      <c r="BI20" s="353"/>
      <c r="BJ20" s="354"/>
      <c r="BK20" s="354"/>
      <c r="BL20" s="354"/>
      <c r="BM20" s="354"/>
      <c r="BN20" s="355"/>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row>
    <row r="21" spans="1:100" ht="15" customHeight="1" x14ac:dyDescent="0.25">
      <c r="A21" s="36"/>
      <c r="B21" s="203"/>
      <c r="C21" s="204"/>
      <c r="D21" s="205"/>
      <c r="E21" s="319"/>
      <c r="F21" s="320"/>
      <c r="G21" s="320"/>
      <c r="H21" s="320"/>
      <c r="I21" s="320"/>
      <c r="J21" s="307"/>
      <c r="K21" s="308"/>
      <c r="L21" s="308"/>
      <c r="M21" s="308"/>
      <c r="N21" s="308"/>
      <c r="O21" s="308"/>
      <c r="P21" s="308"/>
      <c r="Q21" s="308"/>
      <c r="R21" s="308"/>
      <c r="S21" s="308"/>
      <c r="T21" s="307"/>
      <c r="U21" s="308"/>
      <c r="V21" s="308"/>
      <c r="W21" s="308"/>
      <c r="X21" s="308"/>
      <c r="Y21" s="308"/>
      <c r="Z21" s="308"/>
      <c r="AA21" s="308"/>
      <c r="AB21" s="308"/>
      <c r="AC21" s="308"/>
      <c r="AD21" s="307"/>
      <c r="AE21" s="308"/>
      <c r="AF21" s="308"/>
      <c r="AG21" s="308"/>
      <c r="AH21" s="308"/>
      <c r="AI21" s="308"/>
      <c r="AJ21" s="308"/>
      <c r="AK21" s="308"/>
      <c r="AL21" s="308"/>
      <c r="AM21" s="308"/>
      <c r="AN21" s="307"/>
      <c r="AO21" s="308"/>
      <c r="AP21" s="308"/>
      <c r="AQ21" s="308"/>
      <c r="AR21" s="308"/>
      <c r="AS21" s="308"/>
      <c r="AT21" s="308"/>
      <c r="AU21" s="308"/>
      <c r="AV21" s="308"/>
      <c r="AW21" s="308"/>
      <c r="AX21" s="330"/>
      <c r="AY21" s="327"/>
      <c r="AZ21" s="327"/>
      <c r="BA21" s="327"/>
      <c r="BB21" s="327"/>
      <c r="BC21" s="327"/>
      <c r="BD21" s="327"/>
      <c r="BE21" s="327"/>
      <c r="BF21" s="327"/>
      <c r="BG21" s="329"/>
      <c r="BH21" s="36"/>
      <c r="BI21" s="353"/>
      <c r="BJ21" s="354"/>
      <c r="BK21" s="354"/>
      <c r="BL21" s="354"/>
      <c r="BM21" s="354"/>
      <c r="BN21" s="355"/>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row>
    <row r="22" spans="1:100" ht="15" customHeight="1" x14ac:dyDescent="0.25">
      <c r="A22" s="36"/>
      <c r="B22" s="203"/>
      <c r="C22" s="204"/>
      <c r="D22" s="205"/>
      <c r="E22" s="319"/>
      <c r="F22" s="320"/>
      <c r="G22" s="320"/>
      <c r="H22" s="320"/>
      <c r="I22" s="320"/>
      <c r="J22" s="307" t="str">
        <f>IF(AND('Mapa final'!$K$41="Muy Alta",'Mapa final'!$O$41="Leve"),CONCATENATE("R",'Mapa final'!$A$41),"")</f>
        <v/>
      </c>
      <c r="K22" s="308"/>
      <c r="L22" s="308" t="e">
        <f>IF(AND('Mapa final'!#REF!="Muy Alta",'Mapa final'!#REF!="Leve"),CONCATENATE("R",'Mapa final'!#REF!),"")</f>
        <v>#REF!</v>
      </c>
      <c r="M22" s="308"/>
      <c r="N22" s="308" t="str">
        <f>IF(AND('Mapa final'!$K$44="Muy Alta",'Mapa final'!$O$44="Leve"),CONCATENATE("R",'Mapa final'!$A$44),"")</f>
        <v/>
      </c>
      <c r="O22" s="308"/>
      <c r="P22" s="308" t="str">
        <f>IF(AND('Mapa final'!$K$47="Muy Alta",'Mapa final'!$O$47="Leve"),CONCATENATE("R",'Mapa final'!$A$47),"")</f>
        <v/>
      </c>
      <c r="Q22" s="308"/>
      <c r="R22" s="308" t="str">
        <f>IF(AND('Mapa final'!$K$50="Muy Alta",'Mapa final'!$O$50="Leve"),CONCATENATE("R",'Mapa final'!$A$50),"")</f>
        <v/>
      </c>
      <c r="S22" s="347"/>
      <c r="T22" s="307" t="str">
        <f>IF(AND('Mapa final'!$K$41="Muy Alta",'Mapa final'!$O$41="Menor"),CONCATENATE("R",'Mapa final'!$A$41),"")</f>
        <v/>
      </c>
      <c r="U22" s="308"/>
      <c r="V22" s="308" t="e">
        <f>IF(AND('Mapa final'!#REF!="Muy Alta",'Mapa final'!#REF!="Menor"),CONCATENATE("R",'Mapa final'!#REF!),"")</f>
        <v>#REF!</v>
      </c>
      <c r="W22" s="308"/>
      <c r="X22" s="308" t="str">
        <f>IF(AND('Mapa final'!$K$44="Muy Alta",'Mapa final'!$O$44="Menor"),CONCATENATE("R",'Mapa final'!$A$44),"")</f>
        <v/>
      </c>
      <c r="Y22" s="308"/>
      <c r="Z22" s="308" t="str">
        <f>IF(AND('Mapa final'!$K$47="Muy Alta",'Mapa final'!$O$47="Menor"),CONCATENATE("R",'Mapa final'!$A$47),"")</f>
        <v/>
      </c>
      <c r="AA22" s="308"/>
      <c r="AB22" s="308" t="str">
        <f>IF(AND('Mapa final'!$K$50="Muy Alta",'Mapa final'!$O$50="Menor"),CONCATENATE("R",'Mapa final'!$A$50),"")</f>
        <v/>
      </c>
      <c r="AC22" s="347"/>
      <c r="AD22" s="307" t="str">
        <f>IF(AND('Mapa final'!$K$41="Muy Alta",'Mapa final'!$O$41="Moderado"),CONCATENATE("R",'Mapa final'!$A$41),"")</f>
        <v/>
      </c>
      <c r="AE22" s="308"/>
      <c r="AF22" s="308" t="e">
        <f>IF(AND('Mapa final'!#REF!="Muy Alta",'Mapa final'!#REF!="Moderado"),CONCATENATE("R",'Mapa final'!#REF!),"")</f>
        <v>#REF!</v>
      </c>
      <c r="AG22" s="308"/>
      <c r="AH22" s="308" t="str">
        <f>IF(AND('Mapa final'!$K$44="Muy Alta",'Mapa final'!$O$44="Moderado"),CONCATENATE("R",'Mapa final'!$A$44),"")</f>
        <v/>
      </c>
      <c r="AI22" s="308"/>
      <c r="AJ22" s="308" t="str">
        <f>IF(AND('Mapa final'!$K$47="Muy Alta",'Mapa final'!$O$47="Moderado"),CONCATENATE("R",'Mapa final'!$A$47),"")</f>
        <v/>
      </c>
      <c r="AK22" s="308"/>
      <c r="AL22" s="308" t="str">
        <f>IF(AND('Mapa final'!$K$50="Muy Alta",'Mapa final'!$O$50="Moderado"),CONCATENATE("R",'Mapa final'!$A$50),"")</f>
        <v/>
      </c>
      <c r="AM22" s="347"/>
      <c r="AN22" s="307" t="str">
        <f>IF(AND('Mapa final'!$K$41="Muy Alta",'Mapa final'!$O$41="Mayor"),CONCATENATE("R",'Mapa final'!$A$41),"")</f>
        <v/>
      </c>
      <c r="AO22" s="308"/>
      <c r="AP22" s="308" t="e">
        <f>IF(AND('Mapa final'!#REF!="Muy Alta",'Mapa final'!#REF!="Mayor"),CONCATENATE("R",'Mapa final'!#REF!),"")</f>
        <v>#REF!</v>
      </c>
      <c r="AQ22" s="308"/>
      <c r="AR22" s="308" t="str">
        <f>IF(AND('Mapa final'!$K$44="Muy Alta",'Mapa final'!$O$44="Mayor"),CONCATENATE("R",'Mapa final'!$A$44),"")</f>
        <v/>
      </c>
      <c r="AS22" s="308"/>
      <c r="AT22" s="308" t="str">
        <f>IF(AND('Mapa final'!$K$47="Muy Alta",'Mapa final'!$O$47="Mayor"),CONCATENATE("R",'Mapa final'!$A$47),"")</f>
        <v/>
      </c>
      <c r="AU22" s="308"/>
      <c r="AV22" s="308" t="str">
        <f>IF(AND('Mapa final'!$K$50="Muy Alta",'Mapa final'!$O$50="Mayor"),CONCATENATE("R",'Mapa final'!$A$50),"")</f>
        <v/>
      </c>
      <c r="AW22" s="347"/>
      <c r="AX22" s="330" t="str">
        <f>IF(AND('Mapa final'!$K$41="Muy Alta",'Mapa final'!$O$41="Catastrófico"),CONCATENATE("R",'Mapa final'!$A$41),"")</f>
        <v/>
      </c>
      <c r="AY22" s="327"/>
      <c r="AZ22" s="327" t="e">
        <f>IF(AND('Mapa final'!#REF!="Muy Alta",'Mapa final'!#REF!="Catastrófico"),CONCATENATE("R",'Mapa final'!#REF!),"")</f>
        <v>#REF!</v>
      </c>
      <c r="BA22" s="327"/>
      <c r="BB22" s="327" t="str">
        <f>IF(AND('Mapa final'!$K$44="Muy Alta",'Mapa final'!$O$44="Catastrófico"),CONCATENATE("R",'Mapa final'!$A$44),"")</f>
        <v/>
      </c>
      <c r="BC22" s="327"/>
      <c r="BD22" s="327" t="str">
        <f>IF(AND('Mapa final'!$K$47="Muy Alta",'Mapa final'!$O$47="Catastrófico"),CONCATENATE("R",'Mapa final'!$A$47),"")</f>
        <v/>
      </c>
      <c r="BE22" s="327"/>
      <c r="BF22" s="327" t="str">
        <f>IF(AND('Mapa final'!$K$50="Muy Alta",'Mapa final'!$O$50="Catastrófico"),CONCATENATE("R",'Mapa final'!$A$50),"")</f>
        <v/>
      </c>
      <c r="BG22" s="329"/>
      <c r="BH22" s="36"/>
      <c r="BI22" s="353"/>
      <c r="BJ22" s="354"/>
      <c r="BK22" s="354"/>
      <c r="BL22" s="354"/>
      <c r="BM22" s="354"/>
      <c r="BN22" s="355"/>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row>
    <row r="23" spans="1:100" ht="15" customHeight="1" thickBot="1" x14ac:dyDescent="0.3">
      <c r="A23" s="36"/>
      <c r="B23" s="203"/>
      <c r="C23" s="204"/>
      <c r="D23" s="205"/>
      <c r="E23" s="319"/>
      <c r="F23" s="320"/>
      <c r="G23" s="320"/>
      <c r="H23" s="320"/>
      <c r="I23" s="320"/>
      <c r="J23" s="307"/>
      <c r="K23" s="308"/>
      <c r="L23" s="308"/>
      <c r="M23" s="308"/>
      <c r="N23" s="308"/>
      <c r="O23" s="308"/>
      <c r="P23" s="308"/>
      <c r="Q23" s="308"/>
      <c r="R23" s="308"/>
      <c r="S23" s="347"/>
      <c r="T23" s="307"/>
      <c r="U23" s="308"/>
      <c r="V23" s="308"/>
      <c r="W23" s="308"/>
      <c r="X23" s="308"/>
      <c r="Y23" s="308"/>
      <c r="Z23" s="308"/>
      <c r="AA23" s="308"/>
      <c r="AB23" s="308"/>
      <c r="AC23" s="347"/>
      <c r="AD23" s="307"/>
      <c r="AE23" s="308"/>
      <c r="AF23" s="308"/>
      <c r="AG23" s="308"/>
      <c r="AH23" s="308"/>
      <c r="AI23" s="308"/>
      <c r="AJ23" s="308"/>
      <c r="AK23" s="308"/>
      <c r="AL23" s="308"/>
      <c r="AM23" s="347"/>
      <c r="AN23" s="307"/>
      <c r="AO23" s="308"/>
      <c r="AP23" s="308"/>
      <c r="AQ23" s="308"/>
      <c r="AR23" s="308"/>
      <c r="AS23" s="308"/>
      <c r="AT23" s="308"/>
      <c r="AU23" s="308"/>
      <c r="AV23" s="308"/>
      <c r="AW23" s="347"/>
      <c r="AX23" s="331"/>
      <c r="AY23" s="328"/>
      <c r="AZ23" s="328"/>
      <c r="BA23" s="328"/>
      <c r="BB23" s="328"/>
      <c r="BC23" s="328"/>
      <c r="BD23" s="328"/>
      <c r="BE23" s="328"/>
      <c r="BF23" s="328"/>
      <c r="BG23" s="332"/>
      <c r="BH23" s="36"/>
      <c r="BI23" s="353"/>
      <c r="BJ23" s="354"/>
      <c r="BK23" s="354"/>
      <c r="BL23" s="354"/>
      <c r="BM23" s="354"/>
      <c r="BN23" s="355"/>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row>
    <row r="24" spans="1:100" ht="15" customHeight="1" x14ac:dyDescent="0.25">
      <c r="A24" s="36"/>
      <c r="B24" s="203"/>
      <c r="C24" s="204"/>
      <c r="D24" s="205"/>
      <c r="E24" s="317" t="s">
        <v>99</v>
      </c>
      <c r="F24" s="318"/>
      <c r="G24" s="318"/>
      <c r="H24" s="318"/>
      <c r="I24" s="318"/>
      <c r="J24" s="323" t="str">
        <f>IF(AND('Mapa final'!$K$7="Alta",'Mapa final'!$O$7="Leve"),CONCATENATE("R",'Mapa final'!$A$7),"")</f>
        <v/>
      </c>
      <c r="K24" s="324"/>
      <c r="L24" s="324" t="e">
        <f>IF(AND('Mapa final'!#REF!="Alta",'Mapa final'!#REF!="Leve"),CONCATENATE("R",'Mapa final'!#REF!),"")</f>
        <v>#REF!</v>
      </c>
      <c r="M24" s="324"/>
      <c r="N24" s="324" t="e">
        <f>IF(AND('Mapa final'!#REF!="Alta",'Mapa final'!#REF!="Leve"),CONCATENATE("R",'Mapa final'!#REF!),"")</f>
        <v>#REF!</v>
      </c>
      <c r="O24" s="324"/>
      <c r="P24" s="324" t="e">
        <f>IF(AND('Mapa final'!#REF!="Alta",'Mapa final'!#REF!="Leve"),CONCATENATE("R",'Mapa final'!#REF!),"")</f>
        <v>#REF!</v>
      </c>
      <c r="Q24" s="324"/>
      <c r="R24" s="324" t="e">
        <f>IF(AND('Mapa final'!#REF!="Alta",'Mapa final'!#REF!="Leve"),CONCATENATE("R",'Mapa final'!#REF!),"")</f>
        <v>#REF!</v>
      </c>
      <c r="S24" s="325"/>
      <c r="T24" s="323" t="str">
        <f>IF(AND('Mapa final'!$K$7="Alta",'Mapa final'!$O$7="Menor"),CONCATENATE("R",'Mapa final'!$A$7),"")</f>
        <v/>
      </c>
      <c r="U24" s="324"/>
      <c r="V24" s="324" t="e">
        <f>IF(AND('Mapa final'!#REF!="Alta",'Mapa final'!#REF!="Menor"),CONCATENATE("R",'Mapa final'!#REF!),"")</f>
        <v>#REF!</v>
      </c>
      <c r="W24" s="324"/>
      <c r="X24" s="324" t="e">
        <f>IF(AND('Mapa final'!#REF!="Alta",'Mapa final'!#REF!="Menor"),CONCATENATE("R",'Mapa final'!#REF!),"")</f>
        <v>#REF!</v>
      </c>
      <c r="Y24" s="324"/>
      <c r="Z24" s="324" t="e">
        <f>IF(AND('Mapa final'!#REF!="Alta",'Mapa final'!#REF!="Menor"),CONCATENATE("R",'Mapa final'!#REF!),"")</f>
        <v>#REF!</v>
      </c>
      <c r="AA24" s="324"/>
      <c r="AB24" s="324" t="e">
        <f>IF(AND('Mapa final'!#REF!="Alta",'Mapa final'!#REF!="Menor"),CONCATENATE("R",'Mapa final'!#REF!),"")</f>
        <v>#REF!</v>
      </c>
      <c r="AC24" s="325"/>
      <c r="AD24" s="392" t="str">
        <f>IF(AND('Mapa final'!$K$7="Alta",'Mapa final'!$O$7="Moderado"),CONCATENATE("R",'Mapa final'!$A$7),"")</f>
        <v/>
      </c>
      <c r="AE24" s="349"/>
      <c r="AF24" s="349" t="e">
        <f>IF(AND('Mapa final'!#REF!="Alta",'Mapa final'!#REF!="Moderado"),CONCATENATE("R",'Mapa final'!#REF!),"")</f>
        <v>#REF!</v>
      </c>
      <c r="AG24" s="349"/>
      <c r="AH24" s="349" t="e">
        <f>IF(AND('Mapa final'!#REF!="Alta",'Mapa final'!#REF!="Moderado"),CONCATENATE("R",'Mapa final'!#REF!),"")</f>
        <v>#REF!</v>
      </c>
      <c r="AI24" s="349"/>
      <c r="AJ24" s="349" t="e">
        <f>IF(AND('Mapa final'!#REF!="Alta",'Mapa final'!#REF!="Moderado"),CONCATENATE("R",'Mapa final'!#REF!),"")</f>
        <v>#REF!</v>
      </c>
      <c r="AK24" s="349"/>
      <c r="AL24" s="349" t="e">
        <f>IF(AND('Mapa final'!#REF!="Alta",'Mapa final'!#REF!="Moderado"),CONCATENATE("R",'Mapa final'!#REF!),"")</f>
        <v>#REF!</v>
      </c>
      <c r="AM24" s="395"/>
      <c r="AN24" s="392" t="str">
        <f>IF(AND('Mapa final'!$K$7="Alta",'Mapa final'!$O$7="Mayor"),CONCATENATE("R",'Mapa final'!$A$7),"")</f>
        <v/>
      </c>
      <c r="AO24" s="349"/>
      <c r="AP24" s="349" t="e">
        <f>IF(AND('Mapa final'!#REF!="Alta",'Mapa final'!#REF!="Mayor"),CONCATENATE("R",'Mapa final'!#REF!),"")</f>
        <v>#REF!</v>
      </c>
      <c r="AQ24" s="349"/>
      <c r="AR24" s="349" t="e">
        <f>IF(AND('Mapa final'!#REF!="Alta",'Mapa final'!#REF!="Mayor"),CONCATENATE("R",'Mapa final'!#REF!),"")</f>
        <v>#REF!</v>
      </c>
      <c r="AS24" s="349"/>
      <c r="AT24" s="349" t="e">
        <f>IF(AND('Mapa final'!#REF!="Alta",'Mapa final'!#REF!="Mayor"),CONCATENATE("R",'Mapa final'!#REF!),"")</f>
        <v>#REF!</v>
      </c>
      <c r="AU24" s="349"/>
      <c r="AV24" s="349" t="e">
        <f>IF(AND('Mapa final'!#REF!="Alta",'Mapa final'!#REF!="Mayor"),CONCATENATE("R",'Mapa final'!#REF!),"")</f>
        <v>#REF!</v>
      </c>
      <c r="AW24" s="395"/>
      <c r="AX24" s="340" t="str">
        <f>IF(AND('Mapa final'!$K$7="Alta",'Mapa final'!$O$7="Catastrófico"),CONCATENATE("R",'Mapa final'!$A$7),"")</f>
        <v/>
      </c>
      <c r="AY24" s="333"/>
      <c r="AZ24" s="333" t="e">
        <f>IF(AND('Mapa final'!#REF!="Alta",'Mapa final'!#REF!="Catastrófico"),CONCATENATE("R",'Mapa final'!#REF!),"")</f>
        <v>#REF!</v>
      </c>
      <c r="BA24" s="333"/>
      <c r="BB24" s="333" t="e">
        <f>IF(AND('Mapa final'!#REF!="Alta",'Mapa final'!#REF!="Catastrófico"),CONCATENATE("R",'Mapa final'!#REF!),"")</f>
        <v>#REF!</v>
      </c>
      <c r="BC24" s="333"/>
      <c r="BD24" s="333" t="e">
        <f>IF(AND('Mapa final'!#REF!="Alta",'Mapa final'!#REF!="Catastrófico"),CONCATENATE("R",'Mapa final'!#REF!),"")</f>
        <v>#REF!</v>
      </c>
      <c r="BE24" s="333"/>
      <c r="BF24" s="333" t="e">
        <f>IF(AND('Mapa final'!#REF!="Alta",'Mapa final'!#REF!="Catastrófico"),CONCATENATE("R",'Mapa final'!#REF!),"")</f>
        <v>#REF!</v>
      </c>
      <c r="BG24" s="334"/>
      <c r="BH24" s="36"/>
      <c r="BI24" s="353"/>
      <c r="BJ24" s="354"/>
      <c r="BK24" s="354"/>
      <c r="BL24" s="354"/>
      <c r="BM24" s="354"/>
      <c r="BN24" s="355"/>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row>
    <row r="25" spans="1:100" ht="15" customHeight="1" x14ac:dyDescent="0.25">
      <c r="A25" s="36"/>
      <c r="B25" s="203"/>
      <c r="C25" s="204"/>
      <c r="D25" s="205"/>
      <c r="E25" s="319"/>
      <c r="F25" s="320"/>
      <c r="G25" s="320"/>
      <c r="H25" s="320"/>
      <c r="I25" s="320"/>
      <c r="J25" s="309"/>
      <c r="K25" s="310"/>
      <c r="L25" s="310"/>
      <c r="M25" s="310"/>
      <c r="N25" s="310"/>
      <c r="O25" s="310"/>
      <c r="P25" s="310"/>
      <c r="Q25" s="310"/>
      <c r="R25" s="310"/>
      <c r="S25" s="313"/>
      <c r="T25" s="309"/>
      <c r="U25" s="310"/>
      <c r="V25" s="310"/>
      <c r="W25" s="310"/>
      <c r="X25" s="310"/>
      <c r="Y25" s="310"/>
      <c r="Z25" s="310"/>
      <c r="AA25" s="310"/>
      <c r="AB25" s="310"/>
      <c r="AC25" s="313"/>
      <c r="AD25" s="342"/>
      <c r="AE25" s="343"/>
      <c r="AF25" s="343"/>
      <c r="AG25" s="343"/>
      <c r="AH25" s="343"/>
      <c r="AI25" s="343"/>
      <c r="AJ25" s="343"/>
      <c r="AK25" s="343"/>
      <c r="AL25" s="343"/>
      <c r="AM25" s="344"/>
      <c r="AN25" s="342"/>
      <c r="AO25" s="343"/>
      <c r="AP25" s="343"/>
      <c r="AQ25" s="343"/>
      <c r="AR25" s="343"/>
      <c r="AS25" s="343"/>
      <c r="AT25" s="343"/>
      <c r="AU25" s="343"/>
      <c r="AV25" s="343"/>
      <c r="AW25" s="344"/>
      <c r="AX25" s="330"/>
      <c r="AY25" s="327"/>
      <c r="AZ25" s="327"/>
      <c r="BA25" s="327"/>
      <c r="BB25" s="327"/>
      <c r="BC25" s="327"/>
      <c r="BD25" s="327"/>
      <c r="BE25" s="327"/>
      <c r="BF25" s="327"/>
      <c r="BG25" s="329"/>
      <c r="BH25" s="36"/>
      <c r="BI25" s="353"/>
      <c r="BJ25" s="354"/>
      <c r="BK25" s="354"/>
      <c r="BL25" s="354"/>
      <c r="BM25" s="354"/>
      <c r="BN25" s="355"/>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row>
    <row r="26" spans="1:100" ht="15" customHeight="1" x14ac:dyDescent="0.25">
      <c r="A26" s="36"/>
      <c r="B26" s="203"/>
      <c r="C26" s="204"/>
      <c r="D26" s="205"/>
      <c r="E26" s="319"/>
      <c r="F26" s="320"/>
      <c r="G26" s="320"/>
      <c r="H26" s="320"/>
      <c r="I26" s="320"/>
      <c r="J26" s="309" t="str">
        <f>IF(AND('Mapa final'!$K$10="Alta",'Mapa final'!$O$10="Leve"),CONCATENATE("R",'Mapa final'!$A$10),"")</f>
        <v/>
      </c>
      <c r="K26" s="310"/>
      <c r="L26" s="310" t="e">
        <f>IF(AND('Mapa final'!#REF!="Alta",'Mapa final'!#REF!="Leve"),CONCATENATE("R",'Mapa final'!#REF!),"")</f>
        <v>#REF!</v>
      </c>
      <c r="M26" s="310"/>
      <c r="N26" s="310" t="e">
        <f>IF(AND('Mapa final'!#REF!="Alta",'Mapa final'!#REF!="Leve"),CONCATENATE("R",'Mapa final'!#REF!),"")</f>
        <v>#REF!</v>
      </c>
      <c r="O26" s="310"/>
      <c r="P26" s="310" t="str">
        <f>IF(AND('Mapa final'!$K$13="Alta",'Mapa final'!$O$13="Leve"),CONCATENATE("R",'Mapa final'!$A$13),"")</f>
        <v/>
      </c>
      <c r="Q26" s="310"/>
      <c r="R26" s="310" t="e">
        <f>IF(AND('Mapa final'!#REF!="Alta",'Mapa final'!#REF!="Leve"),CONCATENATE("R",'Mapa final'!#REF!),"")</f>
        <v>#REF!</v>
      </c>
      <c r="S26" s="313"/>
      <c r="T26" s="309" t="str">
        <f>IF(AND('Mapa final'!$K$10="Alta",'Mapa final'!$O$10="Menor"),CONCATENATE("R",'Mapa final'!$A$10),"")</f>
        <v/>
      </c>
      <c r="U26" s="310"/>
      <c r="V26" s="310" t="e">
        <f>IF(AND('Mapa final'!#REF!="Alta",'Mapa final'!#REF!="Menor"),CONCATENATE("R",'Mapa final'!#REF!),"")</f>
        <v>#REF!</v>
      </c>
      <c r="W26" s="310"/>
      <c r="X26" s="310" t="e">
        <f>IF(AND('Mapa final'!#REF!="Alta",'Mapa final'!#REF!="Menor"),CONCATENATE("R",'Mapa final'!#REF!),"")</f>
        <v>#REF!</v>
      </c>
      <c r="Y26" s="310"/>
      <c r="Z26" s="310" t="str">
        <f>IF(AND('Mapa final'!$K$13="Alta",'Mapa final'!$O$13="Menor"),CONCATENATE("R",'Mapa final'!$A$13),"")</f>
        <v/>
      </c>
      <c r="AA26" s="310"/>
      <c r="AB26" s="310" t="e">
        <f>IF(AND('Mapa final'!#REF!="Alta",'Mapa final'!#REF!="Menor"),CONCATENATE("R",'Mapa final'!#REF!),"")</f>
        <v>#REF!</v>
      </c>
      <c r="AC26" s="313"/>
      <c r="AD26" s="342" t="e">
        <f>IF(AND('Mapa final'!$K$10="Alta",'Mapa final'!$O$10="Moderado"),CONCATENATE("R",'Mapa final'!$A$10),"")</f>
        <v>#REF!</v>
      </c>
      <c r="AE26" s="343"/>
      <c r="AF26" s="343" t="e">
        <f>IF(AND('Mapa final'!#REF!="Alta",'Mapa final'!#REF!="Moderado"),CONCATENATE("R",'Mapa final'!#REF!),"")</f>
        <v>#REF!</v>
      </c>
      <c r="AG26" s="343"/>
      <c r="AH26" s="343" t="e">
        <f>IF(AND('Mapa final'!#REF!="Alta",'Mapa final'!#REF!="Moderado"),CONCATENATE("R",'Mapa final'!#REF!),"")</f>
        <v>#REF!</v>
      </c>
      <c r="AI26" s="343"/>
      <c r="AJ26" s="343" t="str">
        <f>IF(AND('Mapa final'!$K$13="Alta",'Mapa final'!$O$13="Moderado"),CONCATENATE("R",'Mapa final'!$A$13),"")</f>
        <v/>
      </c>
      <c r="AK26" s="343"/>
      <c r="AL26" s="343" t="e">
        <f>IF(AND('Mapa final'!#REF!="Alta",'Mapa final'!#REF!="Moderado"),CONCATENATE("R",'Mapa final'!#REF!),"")</f>
        <v>#REF!</v>
      </c>
      <c r="AM26" s="344"/>
      <c r="AN26" s="342" t="str">
        <f>IF(AND('Mapa final'!$K$10="Alta",'Mapa final'!$O$10="Mayor"),CONCATENATE("R",'Mapa final'!$A$10),"")</f>
        <v/>
      </c>
      <c r="AO26" s="343"/>
      <c r="AP26" s="343" t="e">
        <f>IF(AND('Mapa final'!#REF!="Alta",'Mapa final'!#REF!="Mayor"),CONCATENATE("R",'Mapa final'!#REF!),"")</f>
        <v>#REF!</v>
      </c>
      <c r="AQ26" s="343"/>
      <c r="AR26" s="343" t="e">
        <f>IF(AND('Mapa final'!#REF!="Alta",'Mapa final'!#REF!="Mayor"),CONCATENATE("R",'Mapa final'!#REF!),"")</f>
        <v>#REF!</v>
      </c>
      <c r="AS26" s="343"/>
      <c r="AT26" s="343" t="str">
        <f>IF(AND('Mapa final'!$K$13="Alta",'Mapa final'!$O$13="Mayor"),CONCATENATE("R",'Mapa final'!$A$13),"")</f>
        <v/>
      </c>
      <c r="AU26" s="343"/>
      <c r="AV26" s="343" t="e">
        <f>IF(AND('Mapa final'!#REF!="Alta",'Mapa final'!#REF!="Mayor"),CONCATENATE("R",'Mapa final'!#REF!),"")</f>
        <v>#REF!</v>
      </c>
      <c r="AW26" s="344"/>
      <c r="AX26" s="330" t="str">
        <f>IF(AND('Mapa final'!$K$10="Alta",'Mapa final'!$O$10="Catastrófico"),CONCATENATE("R",'Mapa final'!$A$10),"")</f>
        <v/>
      </c>
      <c r="AY26" s="327"/>
      <c r="AZ26" s="327" t="e">
        <f>IF(AND('Mapa final'!#REF!="Alta",'Mapa final'!#REF!="Catastrófico"),CONCATENATE("R",'Mapa final'!#REF!),"")</f>
        <v>#REF!</v>
      </c>
      <c r="BA26" s="327"/>
      <c r="BB26" s="327" t="e">
        <f>IF(AND('Mapa final'!#REF!="Alta",'Mapa final'!#REF!="Catastrófico"),CONCATENATE("R",'Mapa final'!#REF!),"")</f>
        <v>#REF!</v>
      </c>
      <c r="BC26" s="327"/>
      <c r="BD26" s="327" t="str">
        <f>IF(AND('Mapa final'!$K$13="Alta",'Mapa final'!$O$13="Catastrófico"),CONCATENATE("R",'Mapa final'!$A$13),"")</f>
        <v/>
      </c>
      <c r="BE26" s="327"/>
      <c r="BF26" s="327" t="e">
        <f>IF(AND('Mapa final'!#REF!="Alta",'Mapa final'!#REF!="Catastrófico"),CONCATENATE("R",'Mapa final'!#REF!),"")</f>
        <v>#REF!</v>
      </c>
      <c r="BG26" s="329"/>
      <c r="BH26" s="36"/>
      <c r="BI26" s="353"/>
      <c r="BJ26" s="354"/>
      <c r="BK26" s="354"/>
      <c r="BL26" s="354"/>
      <c r="BM26" s="354"/>
      <c r="BN26" s="355"/>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row>
    <row r="27" spans="1:100" ht="15" customHeight="1" x14ac:dyDescent="0.25">
      <c r="A27" s="36"/>
      <c r="B27" s="203"/>
      <c r="C27" s="204"/>
      <c r="D27" s="205"/>
      <c r="E27" s="319"/>
      <c r="F27" s="320"/>
      <c r="G27" s="320"/>
      <c r="H27" s="320"/>
      <c r="I27" s="320"/>
      <c r="J27" s="309"/>
      <c r="K27" s="310"/>
      <c r="L27" s="310"/>
      <c r="M27" s="310"/>
      <c r="N27" s="310"/>
      <c r="O27" s="310"/>
      <c r="P27" s="310"/>
      <c r="Q27" s="310"/>
      <c r="R27" s="310"/>
      <c r="S27" s="313"/>
      <c r="T27" s="309"/>
      <c r="U27" s="310"/>
      <c r="V27" s="310"/>
      <c r="W27" s="310"/>
      <c r="X27" s="310"/>
      <c r="Y27" s="310"/>
      <c r="Z27" s="310"/>
      <c r="AA27" s="310"/>
      <c r="AB27" s="310"/>
      <c r="AC27" s="313"/>
      <c r="AD27" s="342"/>
      <c r="AE27" s="343"/>
      <c r="AF27" s="343"/>
      <c r="AG27" s="343"/>
      <c r="AH27" s="343"/>
      <c r="AI27" s="343"/>
      <c r="AJ27" s="343"/>
      <c r="AK27" s="343"/>
      <c r="AL27" s="343"/>
      <c r="AM27" s="344"/>
      <c r="AN27" s="342"/>
      <c r="AO27" s="343"/>
      <c r="AP27" s="343"/>
      <c r="AQ27" s="343"/>
      <c r="AR27" s="343"/>
      <c r="AS27" s="343"/>
      <c r="AT27" s="343"/>
      <c r="AU27" s="343"/>
      <c r="AV27" s="343"/>
      <c r="AW27" s="344"/>
      <c r="AX27" s="330"/>
      <c r="AY27" s="327"/>
      <c r="AZ27" s="327"/>
      <c r="BA27" s="327"/>
      <c r="BB27" s="327"/>
      <c r="BC27" s="327"/>
      <c r="BD27" s="327"/>
      <c r="BE27" s="327"/>
      <c r="BF27" s="327"/>
      <c r="BG27" s="329"/>
      <c r="BH27" s="36"/>
      <c r="BI27" s="353"/>
      <c r="BJ27" s="354"/>
      <c r="BK27" s="354"/>
      <c r="BL27" s="354"/>
      <c r="BM27" s="354"/>
      <c r="BN27" s="355"/>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row>
    <row r="28" spans="1:100" ht="15" customHeight="1" x14ac:dyDescent="0.25">
      <c r="A28" s="36"/>
      <c r="B28" s="203"/>
      <c r="C28" s="204"/>
      <c r="D28" s="205"/>
      <c r="E28" s="319"/>
      <c r="F28" s="320"/>
      <c r="G28" s="320"/>
      <c r="H28" s="320"/>
      <c r="I28" s="320"/>
      <c r="J28" s="309" t="e">
        <f>IF(AND('Mapa final'!#REF!="Alta",'Mapa final'!#REF!="Leve"),CONCATENATE("R",'Mapa final'!#REF!),"")</f>
        <v>#REF!</v>
      </c>
      <c r="K28" s="310"/>
      <c r="L28" s="310" t="str">
        <f>IF(AND('Mapa final'!$K$16="Alta",'Mapa final'!$O$16="Leve"),CONCATENATE("R",'Mapa final'!$A$16),"")</f>
        <v/>
      </c>
      <c r="M28" s="310"/>
      <c r="N28" s="310" t="e">
        <f>IF(AND('Mapa final'!#REF!="Alta",'Mapa final'!#REF!="Leve"),CONCATENATE("R",'Mapa final'!#REF!),"")</f>
        <v>#REF!</v>
      </c>
      <c r="O28" s="310"/>
      <c r="P28" s="310" t="e">
        <f>IF(AND('Mapa final'!#REF!="Alta",'Mapa final'!#REF!="Leve"),CONCATENATE("R",'Mapa final'!#REF!),"")</f>
        <v>#REF!</v>
      </c>
      <c r="Q28" s="310"/>
      <c r="R28" s="310" t="str">
        <f>IF(AND('Mapa final'!$K$20="Alta",'Mapa final'!$O$20="Leve"),CONCATENATE("R",'Mapa final'!$A$20),"")</f>
        <v/>
      </c>
      <c r="S28" s="313"/>
      <c r="T28" s="309" t="e">
        <f>IF(AND('Mapa final'!#REF!="Alta",'Mapa final'!#REF!="Menor"),CONCATENATE("R",'Mapa final'!#REF!),"")</f>
        <v>#REF!</v>
      </c>
      <c r="U28" s="310"/>
      <c r="V28" s="310" t="str">
        <f>IF(AND('Mapa final'!$K$16="Alta",'Mapa final'!$O$16="Menor"),CONCATENATE("R",'Mapa final'!$A$16),"")</f>
        <v/>
      </c>
      <c r="W28" s="310"/>
      <c r="X28" s="310" t="e">
        <f>IF(AND('Mapa final'!#REF!="Alta",'Mapa final'!#REF!="Menor"),CONCATENATE("R",'Mapa final'!#REF!),"")</f>
        <v>#REF!</v>
      </c>
      <c r="Y28" s="310"/>
      <c r="Z28" s="310" t="e">
        <f>IF(AND('Mapa final'!#REF!="Alta",'Mapa final'!#REF!="Menor"),CONCATENATE("R",'Mapa final'!#REF!),"")</f>
        <v>#REF!</v>
      </c>
      <c r="AA28" s="310"/>
      <c r="AB28" s="310" t="str">
        <f>IF(AND('Mapa final'!$K$20="Alta",'Mapa final'!$O$20="Menor"),CONCATENATE("R",'Mapa final'!$A$20),"")</f>
        <v/>
      </c>
      <c r="AC28" s="313"/>
      <c r="AD28" s="342" t="e">
        <f>IF(AND('Mapa final'!#REF!="Alta",'Mapa final'!#REF!="Moderado"),CONCATENATE("R",'Mapa final'!#REF!),"")</f>
        <v>#REF!</v>
      </c>
      <c r="AE28" s="343"/>
      <c r="AF28" s="343" t="str">
        <f>IF(AND('Mapa final'!$K$16="Alta",'Mapa final'!$O$16="Moderado"),CONCATENATE("R",'Mapa final'!$A$16),"")</f>
        <v/>
      </c>
      <c r="AG28" s="343"/>
      <c r="AH28" s="343" t="e">
        <f>IF(AND('Mapa final'!#REF!="Alta",'Mapa final'!#REF!="Moderado"),CONCATENATE("R",'Mapa final'!#REF!),"")</f>
        <v>#REF!</v>
      </c>
      <c r="AI28" s="343"/>
      <c r="AJ28" s="343" t="e">
        <f>IF(AND('Mapa final'!#REF!="Alta",'Mapa final'!#REF!="Moderado"),CONCATENATE("R",'Mapa final'!#REF!),"")</f>
        <v>#REF!</v>
      </c>
      <c r="AK28" s="343"/>
      <c r="AL28" s="343" t="str">
        <f>IF(AND('Mapa final'!$K$20="Alta",'Mapa final'!$O$20="Moderado"),CONCATENATE("R",'Mapa final'!$A$20),"")</f>
        <v/>
      </c>
      <c r="AM28" s="344"/>
      <c r="AN28" s="342" t="e">
        <f>IF(AND('Mapa final'!#REF!="Alta",'Mapa final'!#REF!="Mayor"),CONCATENATE("R",'Mapa final'!#REF!),"")</f>
        <v>#REF!</v>
      </c>
      <c r="AO28" s="343"/>
      <c r="AP28" s="343" t="str">
        <f>IF(AND('Mapa final'!$K$16="Alta",'Mapa final'!$O$16="Mayor"),CONCATENATE("R",'Mapa final'!$A$16),"")</f>
        <v/>
      </c>
      <c r="AQ28" s="343"/>
      <c r="AR28" s="343" t="e">
        <f>IF(AND('Mapa final'!#REF!="Alta",'Mapa final'!#REF!="Mayor"),CONCATENATE("R",'Mapa final'!#REF!),"")</f>
        <v>#REF!</v>
      </c>
      <c r="AS28" s="343"/>
      <c r="AT28" s="343" t="e">
        <f>IF(AND('Mapa final'!#REF!="Alta",'Mapa final'!#REF!="Mayor"),CONCATENATE("R",'Mapa final'!#REF!),"")</f>
        <v>#REF!</v>
      </c>
      <c r="AU28" s="343"/>
      <c r="AV28" s="343" t="str">
        <f>IF(AND('Mapa final'!$K$20="Alta",'Mapa final'!$O$20="Mayor"),CONCATENATE("R",'Mapa final'!$A$20),"")</f>
        <v/>
      </c>
      <c r="AW28" s="344"/>
      <c r="AX28" s="330" t="e">
        <f>IF(AND('Mapa final'!#REF!="Alta",'Mapa final'!#REF!="Catastrófico"),CONCATENATE("R",'Mapa final'!#REF!),"")</f>
        <v>#REF!</v>
      </c>
      <c r="AY28" s="327"/>
      <c r="AZ28" s="327" t="str">
        <f>IF(AND('Mapa final'!$K$16="Alta",'Mapa final'!$O$16="Catastrófico"),CONCATENATE("R",'Mapa final'!$A$16),"")</f>
        <v/>
      </c>
      <c r="BA28" s="327"/>
      <c r="BB28" s="327" t="e">
        <f>IF(AND('Mapa final'!#REF!="Alta",'Mapa final'!#REF!="Catastrófico"),CONCATENATE("R",'Mapa final'!#REF!),"")</f>
        <v>#REF!</v>
      </c>
      <c r="BC28" s="327"/>
      <c r="BD28" s="327" t="e">
        <f>IF(AND('Mapa final'!#REF!="Alta",'Mapa final'!#REF!="Catastrófico"),CONCATENATE("R",'Mapa final'!#REF!),"")</f>
        <v>#REF!</v>
      </c>
      <c r="BE28" s="327"/>
      <c r="BF28" s="327" t="str">
        <f>IF(AND('Mapa final'!$K$20="Alta",'Mapa final'!$O$20="Catastrófico"),CONCATENATE("R",'Mapa final'!$A$20),"")</f>
        <v/>
      </c>
      <c r="BG28" s="329"/>
      <c r="BH28" s="36"/>
      <c r="BI28" s="353"/>
      <c r="BJ28" s="354"/>
      <c r="BK28" s="354"/>
      <c r="BL28" s="354"/>
      <c r="BM28" s="354"/>
      <c r="BN28" s="355"/>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row>
    <row r="29" spans="1:100" ht="15" customHeight="1" x14ac:dyDescent="0.25">
      <c r="A29" s="36"/>
      <c r="B29" s="203"/>
      <c r="C29" s="204"/>
      <c r="D29" s="205"/>
      <c r="E29" s="319"/>
      <c r="F29" s="320"/>
      <c r="G29" s="320"/>
      <c r="H29" s="320"/>
      <c r="I29" s="320"/>
      <c r="J29" s="309"/>
      <c r="K29" s="310"/>
      <c r="L29" s="310"/>
      <c r="M29" s="310"/>
      <c r="N29" s="310"/>
      <c r="O29" s="310"/>
      <c r="P29" s="310"/>
      <c r="Q29" s="310"/>
      <c r="R29" s="310"/>
      <c r="S29" s="313"/>
      <c r="T29" s="309"/>
      <c r="U29" s="310"/>
      <c r="V29" s="310"/>
      <c r="W29" s="310"/>
      <c r="X29" s="310"/>
      <c r="Y29" s="310"/>
      <c r="Z29" s="310"/>
      <c r="AA29" s="310"/>
      <c r="AB29" s="310"/>
      <c r="AC29" s="313"/>
      <c r="AD29" s="342"/>
      <c r="AE29" s="343"/>
      <c r="AF29" s="343"/>
      <c r="AG29" s="343"/>
      <c r="AH29" s="343"/>
      <c r="AI29" s="343"/>
      <c r="AJ29" s="343"/>
      <c r="AK29" s="343"/>
      <c r="AL29" s="343"/>
      <c r="AM29" s="344"/>
      <c r="AN29" s="342"/>
      <c r="AO29" s="343"/>
      <c r="AP29" s="343"/>
      <c r="AQ29" s="343"/>
      <c r="AR29" s="343"/>
      <c r="AS29" s="343"/>
      <c r="AT29" s="343"/>
      <c r="AU29" s="343"/>
      <c r="AV29" s="343"/>
      <c r="AW29" s="344"/>
      <c r="AX29" s="330"/>
      <c r="AY29" s="327"/>
      <c r="AZ29" s="327"/>
      <c r="BA29" s="327"/>
      <c r="BB29" s="327"/>
      <c r="BC29" s="327"/>
      <c r="BD29" s="327"/>
      <c r="BE29" s="327"/>
      <c r="BF29" s="327"/>
      <c r="BG29" s="329"/>
      <c r="BH29" s="36"/>
      <c r="BI29" s="353"/>
      <c r="BJ29" s="354"/>
      <c r="BK29" s="354"/>
      <c r="BL29" s="354"/>
      <c r="BM29" s="354"/>
      <c r="BN29" s="355"/>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row>
    <row r="30" spans="1:100" ht="15" customHeight="1" x14ac:dyDescent="0.25">
      <c r="A30" s="36"/>
      <c r="B30" s="203"/>
      <c r="C30" s="204"/>
      <c r="D30" s="205"/>
      <c r="E30" s="319"/>
      <c r="F30" s="320"/>
      <c r="G30" s="320"/>
      <c r="H30" s="320"/>
      <c r="I30" s="320"/>
      <c r="J30" s="309" t="e">
        <f>IF(AND('Mapa final'!#REF!="Alta",'Mapa final'!#REF!="Leve"),CONCATENATE("R",'Mapa final'!#REF!),"")</f>
        <v>#REF!</v>
      </c>
      <c r="K30" s="310"/>
      <c r="L30" s="310" t="str">
        <f>IF(AND('Mapa final'!$K$23="Alta",'Mapa final'!$O$23="Leve"),CONCATENATE("R",'Mapa final'!$A$23),"")</f>
        <v/>
      </c>
      <c r="M30" s="310"/>
      <c r="N30" s="310" t="e">
        <f>IF(AND('Mapa final'!#REF!="Alta",'Mapa final'!#REF!="Leve"),CONCATENATE("R",'Mapa final'!#REF!),"")</f>
        <v>#REF!</v>
      </c>
      <c r="O30" s="310"/>
      <c r="P30" s="310" t="e">
        <f>IF(AND('Mapa final'!#REF!="Alta",'Mapa final'!#REF!="Leve"),CONCATENATE("R",'Mapa final'!#REF!),"")</f>
        <v>#REF!</v>
      </c>
      <c r="Q30" s="310"/>
      <c r="R30" s="310" t="str">
        <f>IF(AND('Mapa final'!$K$26="Alta",'Mapa final'!$O$26="Leve"),CONCATENATE("R",'Mapa final'!$A$26),"")</f>
        <v/>
      </c>
      <c r="S30" s="313"/>
      <c r="T30" s="309" t="e">
        <f>IF(AND('Mapa final'!#REF!="Alta",'Mapa final'!#REF!="Menor"),CONCATENATE("R",'Mapa final'!#REF!),"")</f>
        <v>#REF!</v>
      </c>
      <c r="U30" s="310"/>
      <c r="V30" s="310" t="str">
        <f>IF(AND('Mapa final'!$K$23="Alta",'Mapa final'!$O$23="Menor"),CONCATENATE("R",'Mapa final'!$A$23),"")</f>
        <v/>
      </c>
      <c r="W30" s="310"/>
      <c r="X30" s="310" t="e">
        <f>IF(AND('Mapa final'!#REF!="Alta",'Mapa final'!#REF!="Menor"),CONCATENATE("R",'Mapa final'!#REF!),"")</f>
        <v>#REF!</v>
      </c>
      <c r="Y30" s="310"/>
      <c r="Z30" s="310" t="e">
        <f>IF(AND('Mapa final'!#REF!="Alta",'Mapa final'!#REF!="Menor"),CONCATENATE("R",'Mapa final'!#REF!),"")</f>
        <v>#REF!</v>
      </c>
      <c r="AA30" s="310"/>
      <c r="AB30" s="310" t="str">
        <f>IF(AND('Mapa final'!$K$26="Alta",'Mapa final'!$O$26="Menor"),CONCATENATE("R",'Mapa final'!$A$26),"")</f>
        <v/>
      </c>
      <c r="AC30" s="313"/>
      <c r="AD30" s="342" t="e">
        <f>IF(AND('Mapa final'!#REF!="Alta",'Mapa final'!#REF!="Moderado"),CONCATENATE("R",'Mapa final'!#REF!),"")</f>
        <v>#REF!</v>
      </c>
      <c r="AE30" s="343"/>
      <c r="AF30" s="343" t="str">
        <f>IF(AND('Mapa final'!$K$23="Alta",'Mapa final'!$O$23="Moderado"),CONCATENATE("R",'Mapa final'!$A$23),"")</f>
        <v/>
      </c>
      <c r="AG30" s="343"/>
      <c r="AH30" s="343" t="e">
        <f>IF(AND('Mapa final'!#REF!="Alta",'Mapa final'!#REF!="Moderado"),CONCATENATE("R",'Mapa final'!#REF!),"")</f>
        <v>#REF!</v>
      </c>
      <c r="AI30" s="343"/>
      <c r="AJ30" s="343" t="e">
        <f>IF(AND('Mapa final'!#REF!="Alta",'Mapa final'!#REF!="Moderado"),CONCATENATE("R",'Mapa final'!#REF!),"")</f>
        <v>#REF!</v>
      </c>
      <c r="AK30" s="343"/>
      <c r="AL30" s="343" t="str">
        <f>IF(AND('Mapa final'!$K$26="Alta",'Mapa final'!$O$26="Moderado"),CONCATENATE("R",'Mapa final'!$A$26),"")</f>
        <v/>
      </c>
      <c r="AM30" s="344"/>
      <c r="AN30" s="342" t="e">
        <f>IF(AND('Mapa final'!#REF!="Alta",'Mapa final'!#REF!="Mayor"),CONCATENATE("R",'Mapa final'!#REF!),"")</f>
        <v>#REF!</v>
      </c>
      <c r="AO30" s="343"/>
      <c r="AP30" s="343" t="str">
        <f>IF(AND('Mapa final'!$K$23="Alta",'Mapa final'!$O$23="Mayor"),CONCATENATE("R",'Mapa final'!$A$23),"")</f>
        <v/>
      </c>
      <c r="AQ30" s="343"/>
      <c r="AR30" s="343" t="e">
        <f>IF(AND('Mapa final'!#REF!="Alta",'Mapa final'!#REF!="Mayor"),CONCATENATE("R",'Mapa final'!#REF!),"")</f>
        <v>#REF!</v>
      </c>
      <c r="AS30" s="343"/>
      <c r="AT30" s="343" t="e">
        <f>IF(AND('Mapa final'!#REF!="Alta",'Mapa final'!#REF!="Mayor"),CONCATENATE("R",'Mapa final'!#REF!),"")</f>
        <v>#REF!</v>
      </c>
      <c r="AU30" s="343"/>
      <c r="AV30" s="343" t="str">
        <f>IF(AND('Mapa final'!$K$26="Alta",'Mapa final'!$O$26="Mayor"),CONCATENATE("R",'Mapa final'!$A$26),"")</f>
        <v/>
      </c>
      <c r="AW30" s="344"/>
      <c r="AX30" s="330" t="e">
        <f>IF(AND('Mapa final'!#REF!="Alta",'Mapa final'!#REF!="Catastrófico"),CONCATENATE("R",'Mapa final'!#REF!),"")</f>
        <v>#REF!</v>
      </c>
      <c r="AY30" s="327"/>
      <c r="AZ30" s="327" t="str">
        <f>IF(AND('Mapa final'!$K$23="Alta",'Mapa final'!$O$23="Catastrófico"),CONCATENATE("R",'Mapa final'!$A$23),"")</f>
        <v/>
      </c>
      <c r="BA30" s="327"/>
      <c r="BB30" s="327" t="e">
        <f>IF(AND('Mapa final'!#REF!="Alta",'Mapa final'!#REF!="Catastrófico"),CONCATENATE("R",'Mapa final'!#REF!),"")</f>
        <v>#REF!</v>
      </c>
      <c r="BC30" s="327"/>
      <c r="BD30" s="327" t="e">
        <f>IF(AND('Mapa final'!#REF!="Alta",'Mapa final'!#REF!="Catastrófico"),CONCATENATE("R",'Mapa final'!#REF!),"")</f>
        <v>#REF!</v>
      </c>
      <c r="BE30" s="327"/>
      <c r="BF30" s="327" t="str">
        <f>IF(AND('Mapa final'!$K$26="Alta",'Mapa final'!$O$26="Catastrófico"),CONCATENATE("R",'Mapa final'!$A$26),"")</f>
        <v/>
      </c>
      <c r="BG30" s="329"/>
      <c r="BH30" s="36"/>
      <c r="BI30" s="353"/>
      <c r="BJ30" s="354"/>
      <c r="BK30" s="354"/>
      <c r="BL30" s="354"/>
      <c r="BM30" s="354"/>
      <c r="BN30" s="355"/>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row>
    <row r="31" spans="1:100" ht="15" customHeight="1" thickBot="1" x14ac:dyDescent="0.3">
      <c r="A31" s="36"/>
      <c r="B31" s="203"/>
      <c r="C31" s="204"/>
      <c r="D31" s="205"/>
      <c r="E31" s="319"/>
      <c r="F31" s="320"/>
      <c r="G31" s="320"/>
      <c r="H31" s="320"/>
      <c r="I31" s="320"/>
      <c r="J31" s="309"/>
      <c r="K31" s="310"/>
      <c r="L31" s="310"/>
      <c r="M31" s="310"/>
      <c r="N31" s="310"/>
      <c r="O31" s="310"/>
      <c r="P31" s="310"/>
      <c r="Q31" s="310"/>
      <c r="R31" s="310"/>
      <c r="S31" s="313"/>
      <c r="T31" s="309"/>
      <c r="U31" s="310"/>
      <c r="V31" s="310"/>
      <c r="W31" s="310"/>
      <c r="X31" s="310"/>
      <c r="Y31" s="310"/>
      <c r="Z31" s="310"/>
      <c r="AA31" s="310"/>
      <c r="AB31" s="310"/>
      <c r="AC31" s="313"/>
      <c r="AD31" s="342"/>
      <c r="AE31" s="343"/>
      <c r="AF31" s="343"/>
      <c r="AG31" s="343"/>
      <c r="AH31" s="343"/>
      <c r="AI31" s="343"/>
      <c r="AJ31" s="343"/>
      <c r="AK31" s="343"/>
      <c r="AL31" s="343"/>
      <c r="AM31" s="344"/>
      <c r="AN31" s="342"/>
      <c r="AO31" s="343"/>
      <c r="AP31" s="343"/>
      <c r="AQ31" s="343"/>
      <c r="AR31" s="343"/>
      <c r="AS31" s="343"/>
      <c r="AT31" s="343"/>
      <c r="AU31" s="343"/>
      <c r="AV31" s="343"/>
      <c r="AW31" s="344"/>
      <c r="AX31" s="330"/>
      <c r="AY31" s="327"/>
      <c r="AZ31" s="327"/>
      <c r="BA31" s="327"/>
      <c r="BB31" s="327"/>
      <c r="BC31" s="327"/>
      <c r="BD31" s="327"/>
      <c r="BE31" s="327"/>
      <c r="BF31" s="327"/>
      <c r="BG31" s="329"/>
      <c r="BH31" s="36"/>
      <c r="BI31" s="356"/>
      <c r="BJ31" s="357"/>
      <c r="BK31" s="357"/>
      <c r="BL31" s="357"/>
      <c r="BM31" s="357"/>
      <c r="BN31" s="358"/>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row>
    <row r="32" spans="1:100" ht="15" customHeight="1" x14ac:dyDescent="0.25">
      <c r="A32" s="36"/>
      <c r="B32" s="203"/>
      <c r="C32" s="204"/>
      <c r="D32" s="205"/>
      <c r="E32" s="319"/>
      <c r="F32" s="320"/>
      <c r="G32" s="320"/>
      <c r="H32" s="320"/>
      <c r="I32" s="320"/>
      <c r="J32" s="309" t="str">
        <f>IF(AND('Mapa final'!$K$29="Alta",'Mapa final'!$O$29="Leve"),CONCATENATE("R",'Mapa final'!$A$29),"")</f>
        <v/>
      </c>
      <c r="K32" s="310"/>
      <c r="L32" s="310" t="e">
        <f>IF(AND('Mapa final'!#REF!="Alta",'Mapa final'!#REF!="Leve"),CONCATENATE("R",'Mapa final'!#REF!),"")</f>
        <v>#REF!</v>
      </c>
      <c r="M32" s="310"/>
      <c r="N32" s="310" t="e">
        <f>IF(AND('Mapa final'!#REF!="Alta",'Mapa final'!#REF!="Leve"),CONCATENATE("R",'Mapa final'!#REF!),"")</f>
        <v>#REF!</v>
      </c>
      <c r="O32" s="310"/>
      <c r="P32" s="310" t="e">
        <f>IF(AND('Mapa final'!#REF!="Alta",'Mapa final'!#REF!="Leve"),CONCATENATE("R",'Mapa final'!#REF!),"")</f>
        <v>#REF!</v>
      </c>
      <c r="Q32" s="310"/>
      <c r="R32" s="310" t="e">
        <f>IF(AND('Mapa final'!#REF!="Alta",'Mapa final'!#REF!="Leve"),CONCATENATE("R",'Mapa final'!#REF!),"")</f>
        <v>#REF!</v>
      </c>
      <c r="S32" s="313"/>
      <c r="T32" s="309" t="str">
        <f>IF(AND('Mapa final'!$K$29="Alta",'Mapa final'!$O$29="Menor"),CONCATENATE("R",'Mapa final'!$A$29),"")</f>
        <v/>
      </c>
      <c r="U32" s="310"/>
      <c r="V32" s="310" t="e">
        <f>IF(AND('Mapa final'!#REF!="Alta",'Mapa final'!#REF!="Menor"),CONCATENATE("R",'Mapa final'!#REF!),"")</f>
        <v>#REF!</v>
      </c>
      <c r="W32" s="310"/>
      <c r="X32" s="310" t="e">
        <f>IF(AND('Mapa final'!#REF!="Alta",'Mapa final'!#REF!="Menor"),CONCATENATE("R",'Mapa final'!#REF!),"")</f>
        <v>#REF!</v>
      </c>
      <c r="Y32" s="310"/>
      <c r="Z32" s="310" t="e">
        <f>IF(AND('Mapa final'!#REF!="Alta",'Mapa final'!#REF!="Menor"),CONCATENATE("R",'Mapa final'!#REF!),"")</f>
        <v>#REF!</v>
      </c>
      <c r="AA32" s="310"/>
      <c r="AB32" s="310" t="e">
        <f>IF(AND('Mapa final'!#REF!="Alta",'Mapa final'!#REF!="Menor"),CONCATENATE("R",'Mapa final'!#REF!),"")</f>
        <v>#REF!</v>
      </c>
      <c r="AC32" s="313"/>
      <c r="AD32" s="342" t="e">
        <f>IF(AND('Mapa final'!$K$29="Alta",'Mapa final'!$O$29="Moderado"),CONCATENATE("R",'Mapa final'!$A$29),"")</f>
        <v>#REF!</v>
      </c>
      <c r="AE32" s="343"/>
      <c r="AF32" s="343" t="e">
        <f>IF(AND('Mapa final'!#REF!="Alta",'Mapa final'!#REF!="Moderado"),CONCATENATE("R",'Mapa final'!#REF!),"")</f>
        <v>#REF!</v>
      </c>
      <c r="AG32" s="343"/>
      <c r="AH32" s="343" t="e">
        <f>IF(AND('Mapa final'!#REF!="Alta",'Mapa final'!#REF!="Moderado"),CONCATENATE("R",'Mapa final'!#REF!),"")</f>
        <v>#REF!</v>
      </c>
      <c r="AI32" s="343"/>
      <c r="AJ32" s="343" t="e">
        <f>IF(AND('Mapa final'!#REF!="Alta",'Mapa final'!#REF!="Moderado"),CONCATENATE("R",'Mapa final'!#REF!),"")</f>
        <v>#REF!</v>
      </c>
      <c r="AK32" s="343"/>
      <c r="AL32" s="343" t="e">
        <f>IF(AND('Mapa final'!#REF!="Alta",'Mapa final'!#REF!="Moderado"),CONCATENATE("R",'Mapa final'!#REF!),"")</f>
        <v>#REF!</v>
      </c>
      <c r="AM32" s="344"/>
      <c r="AN32" s="342" t="str">
        <f>IF(AND('Mapa final'!$K$29="Alta",'Mapa final'!$O$29="Mayor"),CONCATENATE("R",'Mapa final'!$A$29),"")</f>
        <v/>
      </c>
      <c r="AO32" s="343"/>
      <c r="AP32" s="343" t="e">
        <f>IF(AND('Mapa final'!#REF!="Alta",'Mapa final'!#REF!="Mayor"),CONCATENATE("R",'Mapa final'!#REF!),"")</f>
        <v>#REF!</v>
      </c>
      <c r="AQ32" s="343"/>
      <c r="AR32" s="343" t="e">
        <f>IF(AND('Mapa final'!#REF!="Alta",'Mapa final'!#REF!="Mayor"),CONCATENATE("R",'Mapa final'!#REF!),"")</f>
        <v>#REF!</v>
      </c>
      <c r="AS32" s="343"/>
      <c r="AT32" s="343" t="e">
        <f>IF(AND('Mapa final'!#REF!="Alta",'Mapa final'!#REF!="Mayor"),CONCATENATE("R",'Mapa final'!#REF!),"")</f>
        <v>#REF!</v>
      </c>
      <c r="AU32" s="343"/>
      <c r="AV32" s="343" t="e">
        <f>IF(AND('Mapa final'!#REF!="Alta",'Mapa final'!#REF!="Mayor"),CONCATENATE("R",'Mapa final'!#REF!),"")</f>
        <v>#REF!</v>
      </c>
      <c r="AW32" s="344"/>
      <c r="AX32" s="330" t="str">
        <f>IF(AND('Mapa final'!$K$29="Alta",'Mapa final'!$O$29="Catastrófico"),CONCATENATE("R",'Mapa final'!$A$29),"")</f>
        <v/>
      </c>
      <c r="AY32" s="327"/>
      <c r="AZ32" s="327" t="e">
        <f>IF(AND('Mapa final'!#REF!="Alta",'Mapa final'!#REF!="Catastrófico"),CONCATENATE("R",'Mapa final'!#REF!),"")</f>
        <v>#REF!</v>
      </c>
      <c r="BA32" s="327"/>
      <c r="BB32" s="327" t="e">
        <f>IF(AND('Mapa final'!#REF!="Alta",'Mapa final'!#REF!="Catastrófico"),CONCATENATE("R",'Mapa final'!#REF!),"")</f>
        <v>#REF!</v>
      </c>
      <c r="BC32" s="327"/>
      <c r="BD32" s="327" t="e">
        <f>IF(AND('Mapa final'!#REF!="Alta",'Mapa final'!#REF!="Catastrófico"),CONCATENATE("R",'Mapa final'!#REF!),"")</f>
        <v>#REF!</v>
      </c>
      <c r="BE32" s="327"/>
      <c r="BF32" s="327" t="e">
        <f>IF(AND('Mapa final'!#REF!="Alta",'Mapa final'!#REF!="Catastrófico"),CONCATENATE("R",'Mapa final'!#REF!),"")</f>
        <v>#REF!</v>
      </c>
      <c r="BG32" s="329"/>
      <c r="BH32" s="36"/>
      <c r="BI32" s="359" t="s">
        <v>67</v>
      </c>
      <c r="BJ32" s="360"/>
      <c r="BK32" s="360"/>
      <c r="BL32" s="360"/>
      <c r="BM32" s="360"/>
      <c r="BN32" s="361"/>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row>
    <row r="33" spans="1:100" ht="15" customHeight="1" x14ac:dyDescent="0.25">
      <c r="A33" s="36"/>
      <c r="B33" s="203"/>
      <c r="C33" s="204"/>
      <c r="D33" s="205"/>
      <c r="E33" s="319"/>
      <c r="F33" s="320"/>
      <c r="G33" s="320"/>
      <c r="H33" s="320"/>
      <c r="I33" s="320"/>
      <c r="J33" s="309"/>
      <c r="K33" s="310"/>
      <c r="L33" s="310"/>
      <c r="M33" s="310"/>
      <c r="N33" s="310"/>
      <c r="O33" s="310"/>
      <c r="P33" s="310"/>
      <c r="Q33" s="310"/>
      <c r="R33" s="310"/>
      <c r="S33" s="313"/>
      <c r="T33" s="309"/>
      <c r="U33" s="310"/>
      <c r="V33" s="310"/>
      <c r="W33" s="310"/>
      <c r="X33" s="310"/>
      <c r="Y33" s="310"/>
      <c r="Z33" s="310"/>
      <c r="AA33" s="310"/>
      <c r="AB33" s="310"/>
      <c r="AC33" s="313"/>
      <c r="AD33" s="342"/>
      <c r="AE33" s="343"/>
      <c r="AF33" s="343"/>
      <c r="AG33" s="343"/>
      <c r="AH33" s="343"/>
      <c r="AI33" s="343"/>
      <c r="AJ33" s="343"/>
      <c r="AK33" s="343"/>
      <c r="AL33" s="343"/>
      <c r="AM33" s="344"/>
      <c r="AN33" s="342"/>
      <c r="AO33" s="343"/>
      <c r="AP33" s="343"/>
      <c r="AQ33" s="343"/>
      <c r="AR33" s="343"/>
      <c r="AS33" s="343"/>
      <c r="AT33" s="343"/>
      <c r="AU33" s="343"/>
      <c r="AV33" s="343"/>
      <c r="AW33" s="344"/>
      <c r="AX33" s="330"/>
      <c r="AY33" s="327"/>
      <c r="AZ33" s="327"/>
      <c r="BA33" s="327"/>
      <c r="BB33" s="327"/>
      <c r="BC33" s="327"/>
      <c r="BD33" s="327"/>
      <c r="BE33" s="327"/>
      <c r="BF33" s="327"/>
      <c r="BG33" s="329"/>
      <c r="BH33" s="36"/>
      <c r="BI33" s="362"/>
      <c r="BJ33" s="363"/>
      <c r="BK33" s="363"/>
      <c r="BL33" s="363"/>
      <c r="BM33" s="363"/>
      <c r="BN33" s="364"/>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row>
    <row r="34" spans="1:100" ht="15" customHeight="1" x14ac:dyDescent="0.25">
      <c r="A34" s="36"/>
      <c r="B34" s="203"/>
      <c r="C34" s="204"/>
      <c r="D34" s="205"/>
      <c r="E34" s="319"/>
      <c r="F34" s="320"/>
      <c r="G34" s="320"/>
      <c r="H34" s="320"/>
      <c r="I34" s="320"/>
      <c r="J34" s="309" t="e">
        <f>IF(AND('Mapa final'!#REF!="Alta",'Mapa final'!#REF!="Leve"),CONCATENATE("R",'Mapa final'!#REF!),"")</f>
        <v>#REF!</v>
      </c>
      <c r="K34" s="310"/>
      <c r="L34" s="310" t="e">
        <f>IF(AND('Mapa final'!#REF!="Alta",'Mapa final'!#REF!="Leve"),CONCATENATE("R",'Mapa final'!#REF!),"")</f>
        <v>#REF!</v>
      </c>
      <c r="M34" s="310"/>
      <c r="N34" s="310" t="e">
        <f>IF(AND('Mapa final'!#REF!="Alta",'Mapa final'!#REF!="Leve"),CONCATENATE("R",'Mapa final'!#REF!),"")</f>
        <v>#REF!</v>
      </c>
      <c r="O34" s="310"/>
      <c r="P34" s="310" t="e">
        <f>IF(AND('Mapa final'!#REF!="Alta",'Mapa final'!#REF!="Leve"),CONCATENATE("R",'Mapa final'!#REF!),"")</f>
        <v>#REF!</v>
      </c>
      <c r="Q34" s="310"/>
      <c r="R34" s="310" t="str">
        <f>IF(AND('Mapa final'!$K$32="Alta",'Mapa final'!$O$32="Leve"),CONCATENATE("R",'Mapa final'!$A$32),"")</f>
        <v/>
      </c>
      <c r="S34" s="313"/>
      <c r="T34" s="309" t="e">
        <f>IF(AND('Mapa final'!#REF!="Alta",'Mapa final'!#REF!="Menor"),CONCATENATE("R",'Mapa final'!#REF!),"")</f>
        <v>#REF!</v>
      </c>
      <c r="U34" s="310"/>
      <c r="V34" s="310" t="e">
        <f>IF(AND('Mapa final'!#REF!="Alta",'Mapa final'!#REF!="Menor"),CONCATENATE("R",'Mapa final'!#REF!),"")</f>
        <v>#REF!</v>
      </c>
      <c r="W34" s="310"/>
      <c r="X34" s="310" t="e">
        <f>IF(AND('Mapa final'!#REF!="Alta",'Mapa final'!#REF!="Menor"),CONCATENATE("R",'Mapa final'!#REF!),"")</f>
        <v>#REF!</v>
      </c>
      <c r="Y34" s="310"/>
      <c r="Z34" s="310" t="e">
        <f>IF(AND('Mapa final'!#REF!="Alta",'Mapa final'!#REF!="Menor"),CONCATENATE("R",'Mapa final'!#REF!),"")</f>
        <v>#REF!</v>
      </c>
      <c r="AA34" s="310"/>
      <c r="AB34" s="310" t="str">
        <f>IF(AND('Mapa final'!$K$32="Alta",'Mapa final'!$O$32="Menor"),CONCATENATE("R",'Mapa final'!$A$32),"")</f>
        <v/>
      </c>
      <c r="AC34" s="313"/>
      <c r="AD34" s="342" t="e">
        <f>IF(AND('Mapa final'!#REF!="Alta",'Mapa final'!#REF!="Moderado"),CONCATENATE("R",'Mapa final'!#REF!),"")</f>
        <v>#REF!</v>
      </c>
      <c r="AE34" s="343"/>
      <c r="AF34" s="343" t="e">
        <f>IF(AND('Mapa final'!#REF!="Alta",'Mapa final'!#REF!="Moderado"),CONCATENATE("R",'Mapa final'!#REF!),"")</f>
        <v>#REF!</v>
      </c>
      <c r="AG34" s="343"/>
      <c r="AH34" s="343" t="e">
        <f>IF(AND('Mapa final'!#REF!="Alta",'Mapa final'!#REF!="Moderado"),CONCATENATE("R",'Mapa final'!#REF!),"")</f>
        <v>#REF!</v>
      </c>
      <c r="AI34" s="343"/>
      <c r="AJ34" s="343" t="e">
        <f>IF(AND('Mapa final'!#REF!="Alta",'Mapa final'!#REF!="Moderado"),CONCATENATE("R",'Mapa final'!#REF!),"")</f>
        <v>#REF!</v>
      </c>
      <c r="AK34" s="343"/>
      <c r="AL34" s="343" t="str">
        <f>IF(AND('Mapa final'!$K$32="Alta",'Mapa final'!$O$32="Moderado"),CONCATENATE("R",'Mapa final'!$A$32),"")</f>
        <v/>
      </c>
      <c r="AM34" s="344"/>
      <c r="AN34" s="342" t="e">
        <f>IF(AND('Mapa final'!#REF!="Alta",'Mapa final'!#REF!="Mayor"),CONCATENATE("R",'Mapa final'!#REF!),"")</f>
        <v>#REF!</v>
      </c>
      <c r="AO34" s="343"/>
      <c r="AP34" s="343" t="e">
        <f>IF(AND('Mapa final'!#REF!="Alta",'Mapa final'!#REF!="Mayor"),CONCATENATE("R",'Mapa final'!#REF!),"")</f>
        <v>#REF!</v>
      </c>
      <c r="AQ34" s="343"/>
      <c r="AR34" s="343" t="e">
        <f>IF(AND('Mapa final'!#REF!="Alta",'Mapa final'!#REF!="Mayor"),CONCATENATE("R",'Mapa final'!#REF!),"")</f>
        <v>#REF!</v>
      </c>
      <c r="AS34" s="343"/>
      <c r="AT34" s="343" t="e">
        <f>IF(AND('Mapa final'!#REF!="Alta",'Mapa final'!#REF!="Mayor"),CONCATENATE("R",'Mapa final'!#REF!),"")</f>
        <v>#REF!</v>
      </c>
      <c r="AU34" s="343"/>
      <c r="AV34" s="343" t="str">
        <f>IF(AND('Mapa final'!$K$32="Alta",'Mapa final'!$O$32="Mayor"),CONCATENATE("R",'Mapa final'!$A$32),"")</f>
        <v/>
      </c>
      <c r="AW34" s="344"/>
      <c r="AX34" s="330" t="e">
        <f>IF(AND('Mapa final'!#REF!="Alta",'Mapa final'!#REF!="Catastrófico"),CONCATENATE("R",'Mapa final'!#REF!),"")</f>
        <v>#REF!</v>
      </c>
      <c r="AY34" s="327"/>
      <c r="AZ34" s="327" t="e">
        <f>IF(AND('Mapa final'!#REF!="Alta",'Mapa final'!#REF!="Catastrófico"),CONCATENATE("R",'Mapa final'!#REF!),"")</f>
        <v>#REF!</v>
      </c>
      <c r="BA34" s="327"/>
      <c r="BB34" s="327" t="e">
        <f>IF(AND('Mapa final'!#REF!="Alta",'Mapa final'!#REF!="Catastrófico"),CONCATENATE("R",'Mapa final'!#REF!),"")</f>
        <v>#REF!</v>
      </c>
      <c r="BC34" s="327"/>
      <c r="BD34" s="327" t="e">
        <f>IF(AND('Mapa final'!#REF!="Alta",'Mapa final'!#REF!="Catastrófico"),CONCATENATE("R",'Mapa final'!#REF!),"")</f>
        <v>#REF!</v>
      </c>
      <c r="BE34" s="327"/>
      <c r="BF34" s="327" t="str">
        <f>IF(AND('Mapa final'!$K$32="Alta",'Mapa final'!$O$32="Catastrófico"),CONCATENATE("R",'Mapa final'!$A$32),"")</f>
        <v/>
      </c>
      <c r="BG34" s="329"/>
      <c r="BH34" s="36"/>
      <c r="BI34" s="362"/>
      <c r="BJ34" s="363"/>
      <c r="BK34" s="363"/>
      <c r="BL34" s="363"/>
      <c r="BM34" s="363"/>
      <c r="BN34" s="364"/>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row>
    <row r="35" spans="1:100" ht="15" customHeight="1" x14ac:dyDescent="0.25">
      <c r="A35" s="36"/>
      <c r="B35" s="203"/>
      <c r="C35" s="204"/>
      <c r="D35" s="205"/>
      <c r="E35" s="319"/>
      <c r="F35" s="320"/>
      <c r="G35" s="320"/>
      <c r="H35" s="320"/>
      <c r="I35" s="320"/>
      <c r="J35" s="309"/>
      <c r="K35" s="310"/>
      <c r="L35" s="310"/>
      <c r="M35" s="310"/>
      <c r="N35" s="310"/>
      <c r="O35" s="310"/>
      <c r="P35" s="310"/>
      <c r="Q35" s="310"/>
      <c r="R35" s="310"/>
      <c r="S35" s="313"/>
      <c r="T35" s="309"/>
      <c r="U35" s="310"/>
      <c r="V35" s="310"/>
      <c r="W35" s="310"/>
      <c r="X35" s="310"/>
      <c r="Y35" s="310"/>
      <c r="Z35" s="310"/>
      <c r="AA35" s="310"/>
      <c r="AB35" s="310"/>
      <c r="AC35" s="313"/>
      <c r="AD35" s="342"/>
      <c r="AE35" s="343"/>
      <c r="AF35" s="343"/>
      <c r="AG35" s="343"/>
      <c r="AH35" s="343"/>
      <c r="AI35" s="343"/>
      <c r="AJ35" s="343"/>
      <c r="AK35" s="343"/>
      <c r="AL35" s="343"/>
      <c r="AM35" s="344"/>
      <c r="AN35" s="342"/>
      <c r="AO35" s="343"/>
      <c r="AP35" s="343"/>
      <c r="AQ35" s="343"/>
      <c r="AR35" s="343"/>
      <c r="AS35" s="343"/>
      <c r="AT35" s="343"/>
      <c r="AU35" s="343"/>
      <c r="AV35" s="343"/>
      <c r="AW35" s="344"/>
      <c r="AX35" s="330"/>
      <c r="AY35" s="327"/>
      <c r="AZ35" s="327"/>
      <c r="BA35" s="327"/>
      <c r="BB35" s="327"/>
      <c r="BC35" s="327"/>
      <c r="BD35" s="327"/>
      <c r="BE35" s="327"/>
      <c r="BF35" s="327"/>
      <c r="BG35" s="329"/>
      <c r="BH35" s="36"/>
      <c r="BI35" s="362"/>
      <c r="BJ35" s="363"/>
      <c r="BK35" s="363"/>
      <c r="BL35" s="363"/>
      <c r="BM35" s="363"/>
      <c r="BN35" s="364"/>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row>
    <row r="36" spans="1:100" ht="15" customHeight="1" x14ac:dyDescent="0.25">
      <c r="A36" s="36"/>
      <c r="B36" s="203"/>
      <c r="C36" s="204"/>
      <c r="D36" s="205"/>
      <c r="E36" s="319"/>
      <c r="F36" s="320"/>
      <c r="G36" s="320"/>
      <c r="H36" s="320"/>
      <c r="I36" s="320"/>
      <c r="J36" s="309" t="str">
        <f>IF(AND('Mapa final'!$K$35="Alta",'Mapa final'!$O$35="Leve"),CONCATENATE("R",'Mapa final'!$A$35),"")</f>
        <v/>
      </c>
      <c r="K36" s="310"/>
      <c r="L36" s="310" t="e">
        <f>IF(AND('Mapa final'!#REF!="Alta",'Mapa final'!#REF!="Leve"),CONCATENATE("R",'Mapa final'!#REF!),"")</f>
        <v>#REF!</v>
      </c>
      <c r="M36" s="310"/>
      <c r="N36" s="310" t="e">
        <f>IF(AND('Mapa final'!#REF!="Alta",'Mapa final'!#REF!="Leve"),CONCATENATE("R",'Mapa final'!#REF!),"")</f>
        <v>#REF!</v>
      </c>
      <c r="O36" s="310"/>
      <c r="P36" s="310" t="e">
        <f>IF(AND('Mapa final'!#REF!="Alta",'Mapa final'!#REF!="Leve"),CONCATENATE("R",'Mapa final'!#REF!),"")</f>
        <v>#REF!</v>
      </c>
      <c r="Q36" s="310"/>
      <c r="R36" s="310" t="e">
        <f>IF(AND('Mapa final'!#REF!="Alta",'Mapa final'!#REF!="Leve"),CONCATENATE("R",'Mapa final'!#REF!),"")</f>
        <v>#REF!</v>
      </c>
      <c r="S36" s="310"/>
      <c r="T36" s="309" t="str">
        <f>IF(AND('Mapa final'!$K$35="Alta",'Mapa final'!$O$35="Menor"),CONCATENATE("R",'Mapa final'!$A$35),"")</f>
        <v/>
      </c>
      <c r="U36" s="310"/>
      <c r="V36" s="310" t="e">
        <f>IF(AND('Mapa final'!#REF!="Alta",'Mapa final'!#REF!="Menor"),CONCATENATE("R",'Mapa final'!#REF!),"")</f>
        <v>#REF!</v>
      </c>
      <c r="W36" s="310"/>
      <c r="X36" s="310" t="e">
        <f>IF(AND('Mapa final'!#REF!="Alta",'Mapa final'!#REF!="Menor"),CONCATENATE("R",'Mapa final'!#REF!),"")</f>
        <v>#REF!</v>
      </c>
      <c r="Y36" s="310"/>
      <c r="Z36" s="310" t="e">
        <f>IF(AND('Mapa final'!#REF!="Alta",'Mapa final'!#REF!="Menor"),CONCATENATE("R",'Mapa final'!#REF!),"")</f>
        <v>#REF!</v>
      </c>
      <c r="AA36" s="310"/>
      <c r="AB36" s="310" t="e">
        <f>IF(AND('Mapa final'!#REF!="Alta",'Mapa final'!#REF!="Menor"),CONCATENATE("R",'Mapa final'!#REF!),"")</f>
        <v>#REF!</v>
      </c>
      <c r="AC36" s="310"/>
      <c r="AD36" s="342" t="str">
        <f>IF(AND('Mapa final'!$K$35="Alta",'Mapa final'!$O$35="Moderado"),CONCATENATE("R",'Mapa final'!$A$35),"")</f>
        <v/>
      </c>
      <c r="AE36" s="343"/>
      <c r="AF36" s="343" t="e">
        <f>IF(AND('Mapa final'!#REF!="Alta",'Mapa final'!#REF!="Moderado"),CONCATENATE("R",'Mapa final'!#REF!),"")</f>
        <v>#REF!</v>
      </c>
      <c r="AG36" s="343"/>
      <c r="AH36" s="343" t="e">
        <f>IF(AND('Mapa final'!#REF!="Alta",'Mapa final'!#REF!="Moderado"),CONCATENATE("R",'Mapa final'!#REF!),"")</f>
        <v>#REF!</v>
      </c>
      <c r="AI36" s="343"/>
      <c r="AJ36" s="343" t="e">
        <f>IF(AND('Mapa final'!#REF!="Alta",'Mapa final'!#REF!="Moderado"),CONCATENATE("R",'Mapa final'!#REF!),"")</f>
        <v>#REF!</v>
      </c>
      <c r="AK36" s="343"/>
      <c r="AL36" s="343" t="e">
        <f>IF(AND('Mapa final'!#REF!="Alta",'Mapa final'!#REF!="Moderado"),CONCATENATE("R",'Mapa final'!#REF!),"")</f>
        <v>#REF!</v>
      </c>
      <c r="AM36" s="343"/>
      <c r="AN36" s="342" t="str">
        <f>IF(AND('Mapa final'!$K$35="Alta",'Mapa final'!$O$35="Mayor"),CONCATENATE("R",'Mapa final'!$A$35),"")</f>
        <v/>
      </c>
      <c r="AO36" s="343"/>
      <c r="AP36" s="343" t="e">
        <f>IF(AND('Mapa final'!#REF!="Alta",'Mapa final'!#REF!="Mayor"),CONCATENATE("R",'Mapa final'!#REF!),"")</f>
        <v>#REF!</v>
      </c>
      <c r="AQ36" s="343"/>
      <c r="AR36" s="343" t="e">
        <f>IF(AND('Mapa final'!#REF!="Alta",'Mapa final'!#REF!="Mayor"),CONCATENATE("R",'Mapa final'!#REF!),"")</f>
        <v>#REF!</v>
      </c>
      <c r="AS36" s="343"/>
      <c r="AT36" s="343" t="e">
        <f>IF(AND('Mapa final'!#REF!="Alta",'Mapa final'!#REF!="Mayor"),CONCATENATE("R",'Mapa final'!#REF!),"")</f>
        <v>#REF!</v>
      </c>
      <c r="AU36" s="343"/>
      <c r="AV36" s="343" t="e">
        <f>IF(AND('Mapa final'!#REF!="Alta",'Mapa final'!#REF!="Mayor"),CONCATENATE("R",'Mapa final'!#REF!),"")</f>
        <v>#REF!</v>
      </c>
      <c r="AW36" s="343"/>
      <c r="AX36" s="330" t="str">
        <f>IF(AND('Mapa final'!$K$35="Alta",'Mapa final'!$O$35="Catastrófico"),CONCATENATE("R",'Mapa final'!$A$35),"")</f>
        <v/>
      </c>
      <c r="AY36" s="327"/>
      <c r="AZ36" s="327" t="e">
        <f>IF(AND('Mapa final'!#REF!="Alta",'Mapa final'!#REF!="Catastrófico"),CONCATENATE("R",'Mapa final'!#REF!),"")</f>
        <v>#REF!</v>
      </c>
      <c r="BA36" s="327"/>
      <c r="BB36" s="327" t="e">
        <f>IF(AND('Mapa final'!#REF!="Alta",'Mapa final'!#REF!="Catastrófico"),CONCATENATE("R",'Mapa final'!#REF!),"")</f>
        <v>#REF!</v>
      </c>
      <c r="BC36" s="327"/>
      <c r="BD36" s="327" t="e">
        <f>IF(AND('Mapa final'!#REF!="Alta",'Mapa final'!#REF!="Catastrófico"),CONCATENATE("R",'Mapa final'!#REF!),"")</f>
        <v>#REF!</v>
      </c>
      <c r="BE36" s="327"/>
      <c r="BF36" s="327" t="e">
        <f>IF(AND('Mapa final'!#REF!="Alta",'Mapa final'!#REF!="Catastrófico"),CONCATENATE("R",'Mapa final'!#REF!),"")</f>
        <v>#REF!</v>
      </c>
      <c r="BG36" s="329"/>
      <c r="BH36" s="36"/>
      <c r="BI36" s="362"/>
      <c r="BJ36" s="363"/>
      <c r="BK36" s="363"/>
      <c r="BL36" s="363"/>
      <c r="BM36" s="363"/>
      <c r="BN36" s="364"/>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row>
    <row r="37" spans="1:100" ht="15" customHeight="1" x14ac:dyDescent="0.25">
      <c r="A37" s="36"/>
      <c r="B37" s="203"/>
      <c r="C37" s="204"/>
      <c r="D37" s="205"/>
      <c r="E37" s="319"/>
      <c r="F37" s="320"/>
      <c r="G37" s="320"/>
      <c r="H37" s="320"/>
      <c r="I37" s="320"/>
      <c r="J37" s="309"/>
      <c r="K37" s="310"/>
      <c r="L37" s="310"/>
      <c r="M37" s="310"/>
      <c r="N37" s="310"/>
      <c r="O37" s="310"/>
      <c r="P37" s="310"/>
      <c r="Q37" s="310"/>
      <c r="R37" s="310"/>
      <c r="S37" s="310"/>
      <c r="T37" s="309"/>
      <c r="U37" s="310"/>
      <c r="V37" s="310"/>
      <c r="W37" s="310"/>
      <c r="X37" s="310"/>
      <c r="Y37" s="310"/>
      <c r="Z37" s="310"/>
      <c r="AA37" s="310"/>
      <c r="AB37" s="310"/>
      <c r="AC37" s="310"/>
      <c r="AD37" s="342"/>
      <c r="AE37" s="343"/>
      <c r="AF37" s="343"/>
      <c r="AG37" s="343"/>
      <c r="AH37" s="343"/>
      <c r="AI37" s="343"/>
      <c r="AJ37" s="343"/>
      <c r="AK37" s="343"/>
      <c r="AL37" s="343"/>
      <c r="AM37" s="343"/>
      <c r="AN37" s="342"/>
      <c r="AO37" s="343"/>
      <c r="AP37" s="343"/>
      <c r="AQ37" s="343"/>
      <c r="AR37" s="343"/>
      <c r="AS37" s="343"/>
      <c r="AT37" s="343"/>
      <c r="AU37" s="343"/>
      <c r="AV37" s="343"/>
      <c r="AW37" s="343"/>
      <c r="AX37" s="330"/>
      <c r="AY37" s="327"/>
      <c r="AZ37" s="327"/>
      <c r="BA37" s="327"/>
      <c r="BB37" s="327"/>
      <c r="BC37" s="327"/>
      <c r="BD37" s="327"/>
      <c r="BE37" s="327"/>
      <c r="BF37" s="327"/>
      <c r="BG37" s="329"/>
      <c r="BH37" s="36"/>
      <c r="BI37" s="362"/>
      <c r="BJ37" s="363"/>
      <c r="BK37" s="363"/>
      <c r="BL37" s="363"/>
      <c r="BM37" s="363"/>
      <c r="BN37" s="364"/>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row>
    <row r="38" spans="1:100" ht="15" customHeight="1" x14ac:dyDescent="0.25">
      <c r="A38" s="36"/>
      <c r="B38" s="203"/>
      <c r="C38" s="204"/>
      <c r="D38" s="205"/>
      <c r="E38" s="319"/>
      <c r="F38" s="320"/>
      <c r="G38" s="320"/>
      <c r="H38" s="320"/>
      <c r="I38" s="320"/>
      <c r="J38" s="309" t="e">
        <f>IF(AND('Mapa final'!#REF!="Alta",'Mapa final'!#REF!="Leve"),CONCATENATE("R",'Mapa final'!#REF!),"")</f>
        <v>#REF!</v>
      </c>
      <c r="K38" s="310"/>
      <c r="L38" s="310" t="e">
        <f>IF(AND('Mapa final'!#REF!="Alta",'Mapa final'!#REF!="Leve"),CONCATENATE("R",'Mapa final'!#REF!),"")</f>
        <v>#REF!</v>
      </c>
      <c r="M38" s="310"/>
      <c r="N38" s="310" t="str">
        <f>IF(AND('Mapa final'!$K$38="Alta",'Mapa final'!$O$38="Leve"),CONCATENATE("R",'Mapa final'!$A$38),"")</f>
        <v/>
      </c>
      <c r="O38" s="310"/>
      <c r="P38" s="310" t="e">
        <f>IF(AND('Mapa final'!#REF!="Alta",'Mapa final'!#REF!="Leve"),CONCATENATE("R",'Mapa final'!#REF!),"")</f>
        <v>#REF!</v>
      </c>
      <c r="Q38" s="310"/>
      <c r="R38" s="310" t="e">
        <f>IF(AND('Mapa final'!#REF!="Alta",'Mapa final'!#REF!="Leve"),CONCATENATE("R",'Mapa final'!#REF!),"")</f>
        <v>#REF!</v>
      </c>
      <c r="S38" s="310"/>
      <c r="T38" s="309" t="e">
        <f>IF(AND('Mapa final'!#REF!="Alta",'Mapa final'!#REF!="Menor"),CONCATENATE("R",'Mapa final'!#REF!),"")</f>
        <v>#REF!</v>
      </c>
      <c r="U38" s="310"/>
      <c r="V38" s="310" t="e">
        <f>IF(AND('Mapa final'!#REF!="Alta",'Mapa final'!#REF!="Menor"),CONCATENATE("R",'Mapa final'!#REF!),"")</f>
        <v>#REF!</v>
      </c>
      <c r="W38" s="310"/>
      <c r="X38" s="310" t="str">
        <f>IF(AND('Mapa final'!$K$38="Alta",'Mapa final'!$O$38="Menor"),CONCATENATE("R",'Mapa final'!$A$38),"")</f>
        <v/>
      </c>
      <c r="Y38" s="310"/>
      <c r="Z38" s="310" t="e">
        <f>IF(AND('Mapa final'!#REF!="Alta",'Mapa final'!#REF!="Menor"),CONCATENATE("R",'Mapa final'!#REF!),"")</f>
        <v>#REF!</v>
      </c>
      <c r="AA38" s="310"/>
      <c r="AB38" s="310" t="e">
        <f>IF(AND('Mapa final'!#REF!="Alta",'Mapa final'!#REF!="Menor"),CONCATENATE("R",'Mapa final'!#REF!),"")</f>
        <v>#REF!</v>
      </c>
      <c r="AC38" s="310"/>
      <c r="AD38" s="342" t="e">
        <f>IF(AND('Mapa final'!#REF!="Alta",'Mapa final'!#REF!="Moderado"),CONCATENATE("R",'Mapa final'!#REF!),"")</f>
        <v>#REF!</v>
      </c>
      <c r="AE38" s="343"/>
      <c r="AF38" s="343" t="e">
        <f>IF(AND('Mapa final'!#REF!="Alta",'Mapa final'!#REF!="Moderado"),CONCATENATE("R",'Mapa final'!#REF!),"")</f>
        <v>#REF!</v>
      </c>
      <c r="AG38" s="343"/>
      <c r="AH38" s="343" t="str">
        <f>IF(AND('Mapa final'!$K$38="Alta",'Mapa final'!$O$38="Moderado"),CONCATENATE("R",'Mapa final'!$A$38),"")</f>
        <v/>
      </c>
      <c r="AI38" s="343"/>
      <c r="AJ38" s="343" t="e">
        <f>IF(AND('Mapa final'!#REF!="Alta",'Mapa final'!#REF!="Moderado"),CONCATENATE("R",'Mapa final'!#REF!),"")</f>
        <v>#REF!</v>
      </c>
      <c r="AK38" s="343"/>
      <c r="AL38" s="343" t="e">
        <f>IF(AND('Mapa final'!#REF!="Alta",'Mapa final'!#REF!="Moderado"),CONCATENATE("R",'Mapa final'!#REF!),"")</f>
        <v>#REF!</v>
      </c>
      <c r="AM38" s="343"/>
      <c r="AN38" s="342" t="e">
        <f>IF(AND('Mapa final'!#REF!="Alta",'Mapa final'!#REF!="Mayor"),CONCATENATE("R",'Mapa final'!#REF!),"")</f>
        <v>#REF!</v>
      </c>
      <c r="AO38" s="343"/>
      <c r="AP38" s="343" t="e">
        <f>IF(AND('Mapa final'!#REF!="Alta",'Mapa final'!#REF!="Mayor"),CONCATENATE("R",'Mapa final'!#REF!),"")</f>
        <v>#REF!</v>
      </c>
      <c r="AQ38" s="343"/>
      <c r="AR38" s="343" t="str">
        <f>IF(AND('Mapa final'!$K$38="Alta",'Mapa final'!$O$38="Mayor"),CONCATENATE("R",'Mapa final'!$A$38),"")</f>
        <v/>
      </c>
      <c r="AS38" s="343"/>
      <c r="AT38" s="343" t="e">
        <f>IF(AND('Mapa final'!#REF!="Alta",'Mapa final'!#REF!="Mayor"),CONCATENATE("R",'Mapa final'!#REF!),"")</f>
        <v>#REF!</v>
      </c>
      <c r="AU38" s="343"/>
      <c r="AV38" s="343" t="e">
        <f>IF(AND('Mapa final'!#REF!="Alta",'Mapa final'!#REF!="Mayor"),CONCATENATE("R",'Mapa final'!#REF!),"")</f>
        <v>#REF!</v>
      </c>
      <c r="AW38" s="343"/>
      <c r="AX38" s="330" t="e">
        <f>IF(AND('Mapa final'!#REF!="Alta",'Mapa final'!#REF!="Catastrófico"),CONCATENATE("R",'Mapa final'!#REF!),"")</f>
        <v>#REF!</v>
      </c>
      <c r="AY38" s="327"/>
      <c r="AZ38" s="327" t="e">
        <f>IF(AND('Mapa final'!#REF!="Alta",'Mapa final'!#REF!="Catastrófico"),CONCATENATE("R",'Mapa final'!#REF!),"")</f>
        <v>#REF!</v>
      </c>
      <c r="BA38" s="327"/>
      <c r="BB38" s="327" t="str">
        <f>IF(AND('Mapa final'!$K$38="Alta",'Mapa final'!$O$38="Catastrófico"),CONCATENATE("R",'Mapa final'!$A$38),"")</f>
        <v/>
      </c>
      <c r="BC38" s="327"/>
      <c r="BD38" s="327" t="e">
        <f>IF(AND('Mapa final'!#REF!="Alta",'Mapa final'!#REF!="Catastrófico"),CONCATENATE("R",'Mapa final'!#REF!),"")</f>
        <v>#REF!</v>
      </c>
      <c r="BE38" s="327"/>
      <c r="BF38" s="327" t="e">
        <f>IF(AND('Mapa final'!#REF!="Alta",'Mapa final'!#REF!="Catastrófico"),CONCATENATE("R",'Mapa final'!#REF!),"")</f>
        <v>#REF!</v>
      </c>
      <c r="BG38" s="329"/>
      <c r="BH38" s="36"/>
      <c r="BI38" s="362"/>
      <c r="BJ38" s="363"/>
      <c r="BK38" s="363"/>
      <c r="BL38" s="363"/>
      <c r="BM38" s="363"/>
      <c r="BN38" s="364"/>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row>
    <row r="39" spans="1:100" ht="15" customHeight="1" x14ac:dyDescent="0.25">
      <c r="A39" s="36"/>
      <c r="B39" s="203"/>
      <c r="C39" s="204"/>
      <c r="D39" s="205"/>
      <c r="E39" s="319"/>
      <c r="F39" s="320"/>
      <c r="G39" s="320"/>
      <c r="H39" s="320"/>
      <c r="I39" s="320"/>
      <c r="J39" s="309"/>
      <c r="K39" s="310"/>
      <c r="L39" s="310"/>
      <c r="M39" s="310"/>
      <c r="N39" s="310"/>
      <c r="O39" s="310"/>
      <c r="P39" s="310"/>
      <c r="Q39" s="310"/>
      <c r="R39" s="310"/>
      <c r="S39" s="310"/>
      <c r="T39" s="309"/>
      <c r="U39" s="310"/>
      <c r="V39" s="310"/>
      <c r="W39" s="310"/>
      <c r="X39" s="310"/>
      <c r="Y39" s="310"/>
      <c r="Z39" s="310"/>
      <c r="AA39" s="310"/>
      <c r="AB39" s="310"/>
      <c r="AC39" s="310"/>
      <c r="AD39" s="342"/>
      <c r="AE39" s="343"/>
      <c r="AF39" s="343"/>
      <c r="AG39" s="343"/>
      <c r="AH39" s="343"/>
      <c r="AI39" s="343"/>
      <c r="AJ39" s="343"/>
      <c r="AK39" s="343"/>
      <c r="AL39" s="343"/>
      <c r="AM39" s="343"/>
      <c r="AN39" s="342"/>
      <c r="AO39" s="343"/>
      <c r="AP39" s="343"/>
      <c r="AQ39" s="343"/>
      <c r="AR39" s="343"/>
      <c r="AS39" s="343"/>
      <c r="AT39" s="343"/>
      <c r="AU39" s="343"/>
      <c r="AV39" s="343"/>
      <c r="AW39" s="343"/>
      <c r="AX39" s="330"/>
      <c r="AY39" s="327"/>
      <c r="AZ39" s="327"/>
      <c r="BA39" s="327"/>
      <c r="BB39" s="327"/>
      <c r="BC39" s="327"/>
      <c r="BD39" s="327"/>
      <c r="BE39" s="327"/>
      <c r="BF39" s="327"/>
      <c r="BG39" s="329"/>
      <c r="BH39" s="36"/>
      <c r="BI39" s="362"/>
      <c r="BJ39" s="363"/>
      <c r="BK39" s="363"/>
      <c r="BL39" s="363"/>
      <c r="BM39" s="363"/>
      <c r="BN39" s="364"/>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row>
    <row r="40" spans="1:100" ht="15" customHeight="1" x14ac:dyDescent="0.25">
      <c r="A40" s="36"/>
      <c r="B40" s="203"/>
      <c r="C40" s="204"/>
      <c r="D40" s="205"/>
      <c r="E40" s="319"/>
      <c r="F40" s="320"/>
      <c r="G40" s="320"/>
      <c r="H40" s="320"/>
      <c r="I40" s="320"/>
      <c r="J40" s="309" t="str">
        <f>IF(AND('Mapa final'!$K$41="Alta",'Mapa final'!$O$41="Leve"),CONCATENATE("R",'Mapa final'!$A$41),"")</f>
        <v/>
      </c>
      <c r="K40" s="310"/>
      <c r="L40" s="310" t="e">
        <f>IF(AND('Mapa final'!#REF!="Alta",'Mapa final'!#REF!="Leve"),CONCATENATE("R",'Mapa final'!#REF!),"")</f>
        <v>#REF!</v>
      </c>
      <c r="M40" s="310"/>
      <c r="N40" s="310" t="str">
        <f>IF(AND('Mapa final'!$K$44="Alta",'Mapa final'!$O$44="Leve"),CONCATENATE("R",'Mapa final'!$A$44),"")</f>
        <v/>
      </c>
      <c r="O40" s="310"/>
      <c r="P40" s="310" t="str">
        <f>IF(AND('Mapa final'!$K$47="Alta",'Mapa final'!$O$47="Leve"),CONCATENATE("R",'Mapa final'!$A$47),"")</f>
        <v/>
      </c>
      <c r="Q40" s="310"/>
      <c r="R40" s="310" t="str">
        <f>IF(AND('Mapa final'!$K$50="Alta",'Mapa final'!$O$50="Leve"),CONCATENATE("R",'Mapa final'!$A$50),"")</f>
        <v/>
      </c>
      <c r="S40" s="313"/>
      <c r="T40" s="309" t="str">
        <f>IF(AND('Mapa final'!$K$41="Alta",'Mapa final'!$O$41="Menor"),CONCATENATE("R",'Mapa final'!$A$41),"")</f>
        <v/>
      </c>
      <c r="U40" s="310"/>
      <c r="V40" s="310" t="e">
        <f>IF(AND('Mapa final'!#REF!="Alta",'Mapa final'!#REF!="Menor"),CONCATENATE("R",'Mapa final'!#REF!),"")</f>
        <v>#REF!</v>
      </c>
      <c r="W40" s="310"/>
      <c r="X40" s="310" t="str">
        <f>IF(AND('Mapa final'!$K$44="Alta",'Mapa final'!$O$44="Menor"),CONCATENATE("R",'Mapa final'!$A$44),"")</f>
        <v/>
      </c>
      <c r="Y40" s="310"/>
      <c r="Z40" s="310" t="str">
        <f>IF(AND('Mapa final'!$K$47="Alta",'Mapa final'!$O$47="Menor"),CONCATENATE("R",'Mapa final'!$A$47),"")</f>
        <v/>
      </c>
      <c r="AA40" s="310"/>
      <c r="AB40" s="310" t="str">
        <f>IF(AND('Mapa final'!$K$50="Alta",'Mapa final'!$O$50="Menor"),CONCATENATE("R",'Mapa final'!$A$50),"")</f>
        <v/>
      </c>
      <c r="AC40" s="313"/>
      <c r="AD40" s="342" t="str">
        <f>IF(AND('Mapa final'!$K$41="Alta",'Mapa final'!$O$41="Moderado"),CONCATENATE("R",'Mapa final'!$A$41),"")</f>
        <v/>
      </c>
      <c r="AE40" s="343"/>
      <c r="AF40" s="343" t="e">
        <f>IF(AND('Mapa final'!#REF!="Alta",'Mapa final'!#REF!="Moderado"),CONCATENATE("R",'Mapa final'!#REF!),"")</f>
        <v>#REF!</v>
      </c>
      <c r="AG40" s="343"/>
      <c r="AH40" s="343" t="str">
        <f>IF(AND('Mapa final'!$K$44="Alta",'Mapa final'!$O$44="Moderado"),CONCATENATE("R",'Mapa final'!$A$44),"")</f>
        <v/>
      </c>
      <c r="AI40" s="343"/>
      <c r="AJ40" s="343" t="str">
        <f>IF(AND('Mapa final'!$K$47="Alta",'Mapa final'!$O$47="Moderado"),CONCATENATE("R",'Mapa final'!$A$47),"")</f>
        <v/>
      </c>
      <c r="AK40" s="343"/>
      <c r="AL40" s="343" t="str">
        <f>IF(AND('Mapa final'!$K$50="Alta",'Mapa final'!$O$50="Moderado"),CONCATENATE("R",'Mapa final'!$A$50),"")</f>
        <v/>
      </c>
      <c r="AM40" s="344"/>
      <c r="AN40" s="342" t="str">
        <f>IF(AND('Mapa final'!$K$41="Alta",'Mapa final'!$O$41="Mayor"),CONCATENATE("R",'Mapa final'!$A$41),"")</f>
        <v/>
      </c>
      <c r="AO40" s="343"/>
      <c r="AP40" s="343" t="e">
        <f>IF(AND('Mapa final'!#REF!="Alta",'Mapa final'!#REF!="Mayor"),CONCATENATE("R",'Mapa final'!#REF!),"")</f>
        <v>#REF!</v>
      </c>
      <c r="AQ40" s="343"/>
      <c r="AR40" s="343" t="str">
        <f>IF(AND('Mapa final'!$K$44="Alta",'Mapa final'!$O$44="Mayor"),CONCATENATE("R",'Mapa final'!$A$44),"")</f>
        <v/>
      </c>
      <c r="AS40" s="343"/>
      <c r="AT40" s="343" t="str">
        <f>IF(AND('Mapa final'!$K$47="Alta",'Mapa final'!$O$47="Mayor"),CONCATENATE("R",'Mapa final'!$A$47),"")</f>
        <v/>
      </c>
      <c r="AU40" s="343"/>
      <c r="AV40" s="343" t="str">
        <f>IF(AND('Mapa final'!$K$50="Alta",'Mapa final'!$O$50="Mayor"),CONCATENATE("R",'Mapa final'!$A$50),"")</f>
        <v/>
      </c>
      <c r="AW40" s="344"/>
      <c r="AX40" s="330" t="str">
        <f>IF(AND('Mapa final'!$K$41="Alta",'Mapa final'!$O$41="Catastrófico"),CONCATENATE("R",'Mapa final'!$A$41),"")</f>
        <v/>
      </c>
      <c r="AY40" s="327"/>
      <c r="AZ40" s="327" t="e">
        <f>IF(AND('Mapa final'!#REF!="Alta",'Mapa final'!#REF!="Catastrófico"),CONCATENATE("R",'Mapa final'!#REF!),"")</f>
        <v>#REF!</v>
      </c>
      <c r="BA40" s="327"/>
      <c r="BB40" s="327" t="str">
        <f>IF(AND('Mapa final'!$K$44="Alta",'Mapa final'!$O$44="Catastrófico"),CONCATENATE("R",'Mapa final'!$A$44),"")</f>
        <v/>
      </c>
      <c r="BC40" s="327"/>
      <c r="BD40" s="327" t="str">
        <f>IF(AND('Mapa final'!$K$47="Alta",'Mapa final'!$O$47="Catastrófico"),CONCATENATE("R",'Mapa final'!$A$47),"")</f>
        <v/>
      </c>
      <c r="BE40" s="327"/>
      <c r="BF40" s="327" t="str">
        <f>IF(AND('Mapa final'!$K$50="Alta",'Mapa final'!$O$50="Catastrófico"),CONCATENATE("R",'Mapa final'!$A$50),"")</f>
        <v/>
      </c>
      <c r="BG40" s="329"/>
      <c r="BH40" s="36"/>
      <c r="BI40" s="362"/>
      <c r="BJ40" s="363"/>
      <c r="BK40" s="363"/>
      <c r="BL40" s="363"/>
      <c r="BM40" s="363"/>
      <c r="BN40" s="364"/>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row>
    <row r="41" spans="1:100" ht="15" customHeight="1" thickBot="1" x14ac:dyDescent="0.3">
      <c r="A41" s="36"/>
      <c r="B41" s="203"/>
      <c r="C41" s="204"/>
      <c r="D41" s="205"/>
      <c r="E41" s="319"/>
      <c r="F41" s="320"/>
      <c r="G41" s="320"/>
      <c r="H41" s="320"/>
      <c r="I41" s="320"/>
      <c r="J41" s="309"/>
      <c r="K41" s="310"/>
      <c r="L41" s="310"/>
      <c r="M41" s="310"/>
      <c r="N41" s="310"/>
      <c r="O41" s="310"/>
      <c r="P41" s="310"/>
      <c r="Q41" s="310"/>
      <c r="R41" s="310"/>
      <c r="S41" s="313"/>
      <c r="T41" s="309"/>
      <c r="U41" s="310"/>
      <c r="V41" s="310"/>
      <c r="W41" s="310"/>
      <c r="X41" s="310"/>
      <c r="Y41" s="310"/>
      <c r="Z41" s="310"/>
      <c r="AA41" s="310"/>
      <c r="AB41" s="310"/>
      <c r="AC41" s="313"/>
      <c r="AD41" s="342"/>
      <c r="AE41" s="343"/>
      <c r="AF41" s="343"/>
      <c r="AG41" s="343"/>
      <c r="AH41" s="343"/>
      <c r="AI41" s="343"/>
      <c r="AJ41" s="343"/>
      <c r="AK41" s="343"/>
      <c r="AL41" s="343"/>
      <c r="AM41" s="344"/>
      <c r="AN41" s="342"/>
      <c r="AO41" s="343"/>
      <c r="AP41" s="343"/>
      <c r="AQ41" s="343"/>
      <c r="AR41" s="343"/>
      <c r="AS41" s="343"/>
      <c r="AT41" s="343"/>
      <c r="AU41" s="343"/>
      <c r="AV41" s="343"/>
      <c r="AW41" s="344"/>
      <c r="AX41" s="331"/>
      <c r="AY41" s="328"/>
      <c r="AZ41" s="328"/>
      <c r="BA41" s="328"/>
      <c r="BB41" s="328"/>
      <c r="BC41" s="328"/>
      <c r="BD41" s="328"/>
      <c r="BE41" s="328"/>
      <c r="BF41" s="328"/>
      <c r="BG41" s="332"/>
      <c r="BH41" s="36"/>
      <c r="BI41" s="362"/>
      <c r="BJ41" s="363"/>
      <c r="BK41" s="363"/>
      <c r="BL41" s="363"/>
      <c r="BM41" s="363"/>
      <c r="BN41" s="364"/>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row>
    <row r="42" spans="1:100" ht="15" customHeight="1" x14ac:dyDescent="0.25">
      <c r="A42" s="36"/>
      <c r="B42" s="203"/>
      <c r="C42" s="204"/>
      <c r="D42" s="205"/>
      <c r="E42" s="317" t="s">
        <v>101</v>
      </c>
      <c r="F42" s="318"/>
      <c r="G42" s="318"/>
      <c r="H42" s="318"/>
      <c r="I42" s="318"/>
      <c r="J42" s="323" t="str">
        <f>IF(AND('Mapa final'!$K$7="Media",'Mapa final'!$O$7="Leve"),CONCATENATE("R",'Mapa final'!$A$7),"")</f>
        <v/>
      </c>
      <c r="K42" s="324"/>
      <c r="L42" s="324" t="e">
        <f>IF(AND('Mapa final'!#REF!="Media",'Mapa final'!#REF!="Leve"),CONCATENATE("R",'Mapa final'!#REF!),"")</f>
        <v>#REF!</v>
      </c>
      <c r="M42" s="324"/>
      <c r="N42" s="324" t="e">
        <f>IF(AND('Mapa final'!#REF!="Media",'Mapa final'!#REF!="Leve"),CONCATENATE("R",'Mapa final'!#REF!),"")</f>
        <v>#REF!</v>
      </c>
      <c r="O42" s="324"/>
      <c r="P42" s="324" t="e">
        <f>IF(AND('Mapa final'!#REF!="Media",'Mapa final'!#REF!="Leve"),CONCATENATE("R",'Mapa final'!#REF!),"")</f>
        <v>#REF!</v>
      </c>
      <c r="Q42" s="324"/>
      <c r="R42" s="324" t="e">
        <f>IF(AND('Mapa final'!#REF!="Media",'Mapa final'!#REF!="Leve"),CONCATENATE("R",'Mapa final'!#REF!),"")</f>
        <v>#REF!</v>
      </c>
      <c r="S42" s="325"/>
      <c r="T42" s="323" t="str">
        <f>IF(AND('Mapa final'!$K$7="Media",'Mapa final'!$O$7="Menor"),CONCATENATE("R",'Mapa final'!$A$7),"")</f>
        <v/>
      </c>
      <c r="U42" s="324"/>
      <c r="V42" s="324" t="e">
        <f>IF(AND('Mapa final'!#REF!="Media",'Mapa final'!#REF!="Menor"),CONCATENATE("R",'Mapa final'!#REF!),"")</f>
        <v>#REF!</v>
      </c>
      <c r="W42" s="324"/>
      <c r="X42" s="324" t="e">
        <f>IF(AND('Mapa final'!#REF!="Media",'Mapa final'!#REF!="Menor"),CONCATENATE("R",'Mapa final'!#REF!),"")</f>
        <v>#REF!</v>
      </c>
      <c r="Y42" s="324"/>
      <c r="Z42" s="324" t="e">
        <f>IF(AND('Mapa final'!#REF!="Media",'Mapa final'!#REF!="Menor"),CONCATENATE("R",'Mapa final'!#REF!),"")</f>
        <v>#REF!</v>
      </c>
      <c r="AA42" s="324"/>
      <c r="AB42" s="324" t="e">
        <f>IF(AND('Mapa final'!#REF!="Media",'Mapa final'!#REF!="Menor"),CONCATENATE("R",'Mapa final'!#REF!),"")</f>
        <v>#REF!</v>
      </c>
      <c r="AC42" s="325"/>
      <c r="AD42" s="323" t="str">
        <f>IF(AND('Mapa final'!$K$7="Media",'Mapa final'!$O$7="Moderado"),CONCATENATE("R",'Mapa final'!$A$7),"")</f>
        <v>R1</v>
      </c>
      <c r="AE42" s="324"/>
      <c r="AF42" s="324" t="e">
        <f>IF(AND('Mapa final'!#REF!="Media",'Mapa final'!#REF!="Moderado"),CONCATENATE("R",'Mapa final'!#REF!),"")</f>
        <v>#REF!</v>
      </c>
      <c r="AG42" s="324"/>
      <c r="AH42" s="324" t="e">
        <f>IF(AND('Mapa final'!#REF!="Media",'Mapa final'!#REF!="Moderado"),CONCATENATE("R",'Mapa final'!#REF!),"")</f>
        <v>#REF!</v>
      </c>
      <c r="AI42" s="324"/>
      <c r="AJ42" s="324" t="e">
        <f>IF(AND('Mapa final'!#REF!="Media",'Mapa final'!#REF!="Moderado"),CONCATENATE("R",'Mapa final'!#REF!),"")</f>
        <v>#REF!</v>
      </c>
      <c r="AK42" s="324"/>
      <c r="AL42" s="324" t="e">
        <f>IF(AND('Mapa final'!#REF!="Media",'Mapa final'!#REF!="Moderado"),CONCATENATE("R",'Mapa final'!#REF!),"")</f>
        <v>#REF!</v>
      </c>
      <c r="AM42" s="325"/>
      <c r="AN42" s="392" t="str">
        <f>IF(AND('Mapa final'!$K$7="Media",'Mapa final'!$O$7="Mayor"),CONCATENATE("R",'Mapa final'!$A$7),"")</f>
        <v/>
      </c>
      <c r="AO42" s="349"/>
      <c r="AP42" s="349" t="e">
        <f>IF(AND('Mapa final'!#REF!="Media",'Mapa final'!#REF!="Mayor"),CONCATENATE("R",'Mapa final'!#REF!),"")</f>
        <v>#REF!</v>
      </c>
      <c r="AQ42" s="349"/>
      <c r="AR42" s="349" t="e">
        <f>IF(AND('Mapa final'!#REF!="Media",'Mapa final'!#REF!="Mayor"),CONCATENATE("R",'Mapa final'!#REF!),"")</f>
        <v>#REF!</v>
      </c>
      <c r="AS42" s="349"/>
      <c r="AT42" s="349" t="e">
        <f>IF(AND('Mapa final'!#REF!="Media",'Mapa final'!#REF!="Mayor"),CONCATENATE("R",'Mapa final'!#REF!),"")</f>
        <v>#REF!</v>
      </c>
      <c r="AU42" s="349"/>
      <c r="AV42" s="349" t="e">
        <f>IF(AND('Mapa final'!#REF!="Media",'Mapa final'!#REF!="Mayor"),CONCATENATE("R",'Mapa final'!#REF!),"")</f>
        <v>#REF!</v>
      </c>
      <c r="AW42" s="395"/>
      <c r="AX42" s="340" t="str">
        <f>IF(AND('Mapa final'!$K$7="Media",'Mapa final'!$O$7="Catastrófico"),CONCATENATE("R",'Mapa final'!$A$7),"")</f>
        <v/>
      </c>
      <c r="AY42" s="333"/>
      <c r="AZ42" s="333" t="e">
        <f>IF(AND('Mapa final'!#REF!="Media",'Mapa final'!#REF!="Catastrófico"),CONCATENATE("R",'Mapa final'!#REF!),"")</f>
        <v>#REF!</v>
      </c>
      <c r="BA42" s="333"/>
      <c r="BB42" s="333" t="e">
        <f>IF(AND('Mapa final'!#REF!="Media",'Mapa final'!#REF!="Catastrófico"),CONCATENATE("R",'Mapa final'!#REF!),"")</f>
        <v>#REF!</v>
      </c>
      <c r="BC42" s="333"/>
      <c r="BD42" s="333" t="e">
        <f>IF(AND('Mapa final'!#REF!="Media",'Mapa final'!#REF!="Catastrófico"),CONCATENATE("R",'Mapa final'!#REF!),"")</f>
        <v>#REF!</v>
      </c>
      <c r="BE42" s="333"/>
      <c r="BF42" s="333" t="e">
        <f>IF(AND('Mapa final'!#REF!="Media",'Mapa final'!#REF!="Catastrófico"),CONCATENATE("R",'Mapa final'!#REF!),"")</f>
        <v>#REF!</v>
      </c>
      <c r="BG42" s="334"/>
      <c r="BH42" s="36"/>
      <c r="BI42" s="362"/>
      <c r="BJ42" s="363"/>
      <c r="BK42" s="363"/>
      <c r="BL42" s="363"/>
      <c r="BM42" s="363"/>
      <c r="BN42" s="364"/>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row>
    <row r="43" spans="1:100" ht="15" customHeight="1" x14ac:dyDescent="0.25">
      <c r="A43" s="36"/>
      <c r="B43" s="203"/>
      <c r="C43" s="204"/>
      <c r="D43" s="205"/>
      <c r="E43" s="319"/>
      <c r="F43" s="320"/>
      <c r="G43" s="320"/>
      <c r="H43" s="320"/>
      <c r="I43" s="320"/>
      <c r="J43" s="309"/>
      <c r="K43" s="310"/>
      <c r="L43" s="310"/>
      <c r="M43" s="310"/>
      <c r="N43" s="310"/>
      <c r="O43" s="310"/>
      <c r="P43" s="310"/>
      <c r="Q43" s="310"/>
      <c r="R43" s="310"/>
      <c r="S43" s="313"/>
      <c r="T43" s="309"/>
      <c r="U43" s="310"/>
      <c r="V43" s="310"/>
      <c r="W43" s="310"/>
      <c r="X43" s="310"/>
      <c r="Y43" s="310"/>
      <c r="Z43" s="310"/>
      <c r="AA43" s="310"/>
      <c r="AB43" s="310"/>
      <c r="AC43" s="313"/>
      <c r="AD43" s="309"/>
      <c r="AE43" s="310"/>
      <c r="AF43" s="310"/>
      <c r="AG43" s="310"/>
      <c r="AH43" s="310"/>
      <c r="AI43" s="310"/>
      <c r="AJ43" s="310"/>
      <c r="AK43" s="310"/>
      <c r="AL43" s="310"/>
      <c r="AM43" s="313"/>
      <c r="AN43" s="342"/>
      <c r="AO43" s="343"/>
      <c r="AP43" s="343"/>
      <c r="AQ43" s="343"/>
      <c r="AR43" s="343"/>
      <c r="AS43" s="343"/>
      <c r="AT43" s="343"/>
      <c r="AU43" s="343"/>
      <c r="AV43" s="343"/>
      <c r="AW43" s="344"/>
      <c r="AX43" s="330"/>
      <c r="AY43" s="327"/>
      <c r="AZ43" s="327"/>
      <c r="BA43" s="327"/>
      <c r="BB43" s="327"/>
      <c r="BC43" s="327"/>
      <c r="BD43" s="327"/>
      <c r="BE43" s="327"/>
      <c r="BF43" s="327"/>
      <c r="BG43" s="329"/>
      <c r="BH43" s="36"/>
      <c r="BI43" s="362"/>
      <c r="BJ43" s="363"/>
      <c r="BK43" s="363"/>
      <c r="BL43" s="363"/>
      <c r="BM43" s="363"/>
      <c r="BN43" s="364"/>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row>
    <row r="44" spans="1:100" ht="15" customHeight="1" x14ac:dyDescent="0.25">
      <c r="A44" s="36"/>
      <c r="B44" s="203"/>
      <c r="C44" s="204"/>
      <c r="D44" s="205"/>
      <c r="E44" s="319"/>
      <c r="F44" s="320"/>
      <c r="G44" s="320"/>
      <c r="H44" s="320"/>
      <c r="I44" s="320"/>
      <c r="J44" s="309" t="str">
        <f>IF(AND('Mapa final'!$K$10="Media",'Mapa final'!$O$10="Leve"),CONCATENATE("R",'Mapa final'!$A$10),"")</f>
        <v/>
      </c>
      <c r="K44" s="310"/>
      <c r="L44" s="310" t="e">
        <f>IF(AND('Mapa final'!#REF!="Media",'Mapa final'!#REF!="Leve"),CONCATENATE("R",'Mapa final'!#REF!),"")</f>
        <v>#REF!</v>
      </c>
      <c r="M44" s="310"/>
      <c r="N44" s="310" t="e">
        <f>IF(AND('Mapa final'!#REF!="Media",'Mapa final'!#REF!="Leve"),CONCATENATE("R",'Mapa final'!#REF!),"")</f>
        <v>#REF!</v>
      </c>
      <c r="O44" s="310"/>
      <c r="P44" s="310" t="str">
        <f>IF(AND('Mapa final'!$K$13="Media",'Mapa final'!$O$13="Leve"),CONCATENATE("R",'Mapa final'!$A$13),"")</f>
        <v/>
      </c>
      <c r="Q44" s="310"/>
      <c r="R44" s="310" t="e">
        <f>IF(AND('Mapa final'!#REF!="Media",'Mapa final'!#REF!="Leve"),CONCATENATE("R",'Mapa final'!#REF!),"")</f>
        <v>#REF!</v>
      </c>
      <c r="S44" s="313"/>
      <c r="T44" s="309" t="str">
        <f>IF(AND('Mapa final'!$K$10="Media",'Mapa final'!$O$10="Menor"),CONCATENATE("R",'Mapa final'!$A$10),"")</f>
        <v/>
      </c>
      <c r="U44" s="310"/>
      <c r="V44" s="310" t="e">
        <f>IF(AND('Mapa final'!#REF!="Media",'Mapa final'!#REF!="Menor"),CONCATENATE("R",'Mapa final'!#REF!),"")</f>
        <v>#REF!</v>
      </c>
      <c r="W44" s="310"/>
      <c r="X44" s="310" t="e">
        <f>IF(AND('Mapa final'!#REF!="Media",'Mapa final'!#REF!="Menor"),CONCATENATE("R",'Mapa final'!#REF!),"")</f>
        <v>#REF!</v>
      </c>
      <c r="Y44" s="310"/>
      <c r="Z44" s="310" t="str">
        <f>IF(AND('Mapa final'!$K$13="Media",'Mapa final'!$O$13="Menor"),CONCATENATE("R",'Mapa final'!$A$13),"")</f>
        <v/>
      </c>
      <c r="AA44" s="310"/>
      <c r="AB44" s="310" t="e">
        <f>IF(AND('Mapa final'!#REF!="Media",'Mapa final'!#REF!="Menor"),CONCATENATE("R",'Mapa final'!#REF!),"")</f>
        <v>#REF!</v>
      </c>
      <c r="AC44" s="313"/>
      <c r="AD44" s="309" t="str">
        <f>IF(AND('Mapa final'!$K$10="Media",'Mapa final'!$O$10="Moderado"),CONCATENATE("R",'Mapa final'!$A$10),"")</f>
        <v/>
      </c>
      <c r="AE44" s="310"/>
      <c r="AF44" s="310" t="e">
        <f>IF(AND('Mapa final'!#REF!="Media",'Mapa final'!#REF!="Moderado"),CONCATENATE("R",'Mapa final'!#REF!),"")</f>
        <v>#REF!</v>
      </c>
      <c r="AG44" s="310"/>
      <c r="AH44" s="310" t="e">
        <f>IF(AND('Mapa final'!#REF!="Media",'Mapa final'!#REF!="Moderado"),CONCATENATE("R",'Mapa final'!#REF!),"")</f>
        <v>#REF!</v>
      </c>
      <c r="AI44" s="310"/>
      <c r="AJ44" s="310" t="str">
        <f>IF(AND('Mapa final'!$K$13="Media",'Mapa final'!$O$13="Moderado"),CONCATENATE("R",'Mapa final'!$A$13),"")</f>
        <v/>
      </c>
      <c r="AK44" s="310"/>
      <c r="AL44" s="310" t="e">
        <f>IF(AND('Mapa final'!#REF!="Media",'Mapa final'!#REF!="Moderado"),CONCATENATE("R",'Mapa final'!#REF!),"")</f>
        <v>#REF!</v>
      </c>
      <c r="AM44" s="313"/>
      <c r="AN44" s="342" t="str">
        <f>IF(AND('Mapa final'!$K$10="Media",'Mapa final'!$O$10="Mayor"),CONCATENATE("R",'Mapa final'!$A$10),"")</f>
        <v/>
      </c>
      <c r="AO44" s="343"/>
      <c r="AP44" s="343" t="e">
        <f>IF(AND('Mapa final'!#REF!="Media",'Mapa final'!#REF!="Mayor"),CONCATENATE("R",'Mapa final'!#REF!),"")</f>
        <v>#REF!</v>
      </c>
      <c r="AQ44" s="343"/>
      <c r="AR44" s="343" t="e">
        <f>IF(AND('Mapa final'!#REF!="Media",'Mapa final'!#REF!="Mayor"),CONCATENATE("R",'Mapa final'!#REF!),"")</f>
        <v>#REF!</v>
      </c>
      <c r="AS44" s="343"/>
      <c r="AT44" s="343" t="str">
        <f>IF(AND('Mapa final'!$K$13="Media",'Mapa final'!$O$13="Mayor"),CONCATENATE("R",'Mapa final'!$A$13),"")</f>
        <v/>
      </c>
      <c r="AU44" s="343"/>
      <c r="AV44" s="343" t="e">
        <f>IF(AND('Mapa final'!#REF!="Media",'Mapa final'!#REF!="Mayor"),CONCATENATE("R",'Mapa final'!#REF!),"")</f>
        <v>#REF!</v>
      </c>
      <c r="AW44" s="344"/>
      <c r="AX44" s="330" t="str">
        <f>IF(AND('Mapa final'!$K$10="Media",'Mapa final'!$O$10="Catastrófico"),CONCATENATE("R",'Mapa final'!$A$10),"")</f>
        <v/>
      </c>
      <c r="AY44" s="327"/>
      <c r="AZ44" s="327" t="e">
        <f>IF(AND('Mapa final'!#REF!="Media",'Mapa final'!#REF!="Catastrófico"),CONCATENATE("R",'Mapa final'!#REF!),"")</f>
        <v>#REF!</v>
      </c>
      <c r="BA44" s="327"/>
      <c r="BB44" s="327" t="e">
        <f>IF(AND('Mapa final'!#REF!="Media",'Mapa final'!#REF!="Catastrófico"),CONCATENATE("R",'Mapa final'!#REF!),"")</f>
        <v>#REF!</v>
      </c>
      <c r="BC44" s="327"/>
      <c r="BD44" s="327" t="str">
        <f>IF(AND('Mapa final'!$K$13="Media",'Mapa final'!$O$13="Catastrófico"),CONCATENATE("R",'Mapa final'!$A$13),"")</f>
        <v/>
      </c>
      <c r="BE44" s="327"/>
      <c r="BF44" s="327" t="e">
        <f>IF(AND('Mapa final'!#REF!="Media",'Mapa final'!#REF!="Catastrófico"),CONCATENATE("R",'Mapa final'!#REF!),"")</f>
        <v>#REF!</v>
      </c>
      <c r="BG44" s="329"/>
      <c r="BH44" s="36"/>
      <c r="BI44" s="362"/>
      <c r="BJ44" s="363"/>
      <c r="BK44" s="363"/>
      <c r="BL44" s="363"/>
      <c r="BM44" s="363"/>
      <c r="BN44" s="364"/>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row>
    <row r="45" spans="1:100" ht="15" customHeight="1" x14ac:dyDescent="0.25">
      <c r="A45" s="36"/>
      <c r="B45" s="203"/>
      <c r="C45" s="204"/>
      <c r="D45" s="205"/>
      <c r="E45" s="319"/>
      <c r="F45" s="320"/>
      <c r="G45" s="320"/>
      <c r="H45" s="320"/>
      <c r="I45" s="320"/>
      <c r="J45" s="309"/>
      <c r="K45" s="310"/>
      <c r="L45" s="310"/>
      <c r="M45" s="310"/>
      <c r="N45" s="310"/>
      <c r="O45" s="310"/>
      <c r="P45" s="310"/>
      <c r="Q45" s="310"/>
      <c r="R45" s="310"/>
      <c r="S45" s="313"/>
      <c r="T45" s="309"/>
      <c r="U45" s="310"/>
      <c r="V45" s="310"/>
      <c r="W45" s="310"/>
      <c r="X45" s="310"/>
      <c r="Y45" s="310"/>
      <c r="Z45" s="310"/>
      <c r="AA45" s="310"/>
      <c r="AB45" s="310"/>
      <c r="AC45" s="313"/>
      <c r="AD45" s="309"/>
      <c r="AE45" s="310"/>
      <c r="AF45" s="310"/>
      <c r="AG45" s="310"/>
      <c r="AH45" s="310"/>
      <c r="AI45" s="310"/>
      <c r="AJ45" s="310"/>
      <c r="AK45" s="310"/>
      <c r="AL45" s="310"/>
      <c r="AM45" s="313"/>
      <c r="AN45" s="342"/>
      <c r="AO45" s="343"/>
      <c r="AP45" s="343"/>
      <c r="AQ45" s="343"/>
      <c r="AR45" s="343"/>
      <c r="AS45" s="343"/>
      <c r="AT45" s="343"/>
      <c r="AU45" s="343"/>
      <c r="AV45" s="343"/>
      <c r="AW45" s="344"/>
      <c r="AX45" s="330"/>
      <c r="AY45" s="327"/>
      <c r="AZ45" s="327"/>
      <c r="BA45" s="327"/>
      <c r="BB45" s="327"/>
      <c r="BC45" s="327"/>
      <c r="BD45" s="327"/>
      <c r="BE45" s="327"/>
      <c r="BF45" s="327"/>
      <c r="BG45" s="329"/>
      <c r="BH45" s="36"/>
      <c r="BI45" s="362"/>
      <c r="BJ45" s="363"/>
      <c r="BK45" s="363"/>
      <c r="BL45" s="363"/>
      <c r="BM45" s="363"/>
      <c r="BN45" s="364"/>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row>
    <row r="46" spans="1:100" ht="15" customHeight="1" x14ac:dyDescent="0.25">
      <c r="A46" s="36"/>
      <c r="B46" s="203"/>
      <c r="C46" s="204"/>
      <c r="D46" s="205"/>
      <c r="E46" s="319"/>
      <c r="F46" s="320"/>
      <c r="G46" s="320"/>
      <c r="H46" s="320"/>
      <c r="I46" s="320"/>
      <c r="J46" s="309" t="e">
        <f>IF(AND('Mapa final'!#REF!="Media",'Mapa final'!#REF!="Leve"),CONCATENATE("R",'Mapa final'!#REF!),"")</f>
        <v>#REF!</v>
      </c>
      <c r="K46" s="310"/>
      <c r="L46" s="310" t="str">
        <f>IF(AND('Mapa final'!$K$16="Media",'Mapa final'!$O$16="Leve"),CONCATENATE("R",'Mapa final'!$A$16),"")</f>
        <v/>
      </c>
      <c r="M46" s="310"/>
      <c r="N46" s="310" t="e">
        <f>IF(AND('Mapa final'!#REF!="Media",'Mapa final'!#REF!="Leve"),CONCATENATE("R",'Mapa final'!#REF!),"")</f>
        <v>#REF!</v>
      </c>
      <c r="O46" s="310"/>
      <c r="P46" s="310" t="e">
        <f>IF(AND('Mapa final'!#REF!="Media",'Mapa final'!#REF!="Leve"),CONCATENATE("R",'Mapa final'!#REF!),"")</f>
        <v>#REF!</v>
      </c>
      <c r="Q46" s="310"/>
      <c r="R46" s="310" t="str">
        <f>IF(AND('Mapa final'!$K$20="Media",'Mapa final'!$O$20="Leve"),CONCATENATE("R",'Mapa final'!$A$20),"")</f>
        <v/>
      </c>
      <c r="S46" s="313"/>
      <c r="T46" s="309" t="e">
        <f>IF(AND('Mapa final'!#REF!="Media",'Mapa final'!#REF!="Menor"),CONCATENATE("R",'Mapa final'!#REF!),"")</f>
        <v>#REF!</v>
      </c>
      <c r="U46" s="310"/>
      <c r="V46" s="310" t="str">
        <f>IF(AND('Mapa final'!$K$16="Media",'Mapa final'!$O$16="Menor"),CONCATENATE("R",'Mapa final'!$A$16),"")</f>
        <v/>
      </c>
      <c r="W46" s="310"/>
      <c r="X46" s="310" t="e">
        <f>IF(AND('Mapa final'!#REF!="Media",'Mapa final'!#REF!="Menor"),CONCATENATE("R",'Mapa final'!#REF!),"")</f>
        <v>#REF!</v>
      </c>
      <c r="Y46" s="310"/>
      <c r="Z46" s="310" t="e">
        <f>IF(AND('Mapa final'!#REF!="Media",'Mapa final'!#REF!="Menor"),CONCATENATE("R",'Mapa final'!#REF!),"")</f>
        <v>#REF!</v>
      </c>
      <c r="AA46" s="310"/>
      <c r="AB46" s="310" t="str">
        <f>IF(AND('Mapa final'!$K$20="Media",'Mapa final'!$O$20="Menor"),CONCATENATE("R",'Mapa final'!$A$20),"")</f>
        <v/>
      </c>
      <c r="AC46" s="313"/>
      <c r="AD46" s="309" t="e">
        <f>IF(AND('Mapa final'!#REF!="Media",'Mapa final'!#REF!="Moderado"),CONCATENATE("R",'Mapa final'!#REF!),"")</f>
        <v>#REF!</v>
      </c>
      <c r="AE46" s="310"/>
      <c r="AF46" s="310" t="e">
        <f>IF(AND('Mapa final'!$K$16="Media",'Mapa final'!$O$16="Moderado"),CONCATENATE("R",'Mapa final'!$A$16),"")</f>
        <v>#REF!</v>
      </c>
      <c r="AG46" s="310"/>
      <c r="AH46" s="310" t="e">
        <f>IF(AND('Mapa final'!#REF!="Media",'Mapa final'!#REF!="Moderado"),CONCATENATE("R",'Mapa final'!#REF!),"")</f>
        <v>#REF!</v>
      </c>
      <c r="AI46" s="310"/>
      <c r="AJ46" s="310" t="e">
        <f>IF(AND('Mapa final'!#REF!="Media",'Mapa final'!#REF!="Moderado"),CONCATENATE("R",'Mapa final'!#REF!),"")</f>
        <v>#REF!</v>
      </c>
      <c r="AK46" s="310"/>
      <c r="AL46" s="310" t="str">
        <f>IF(AND('Mapa final'!$K$20="Media",'Mapa final'!$O$20="Moderado"),CONCATENATE("R",'Mapa final'!$A$20),"")</f>
        <v/>
      </c>
      <c r="AM46" s="313"/>
      <c r="AN46" s="342" t="e">
        <f>IF(AND('Mapa final'!#REF!="Media",'Mapa final'!#REF!="Mayor"),CONCATENATE("R",'Mapa final'!#REF!),"")</f>
        <v>#REF!</v>
      </c>
      <c r="AO46" s="343"/>
      <c r="AP46" s="343" t="str">
        <f>IF(AND('Mapa final'!$K$16="Media",'Mapa final'!$O$16="Mayor"),CONCATENATE("R",'Mapa final'!$A$16),"")</f>
        <v/>
      </c>
      <c r="AQ46" s="343"/>
      <c r="AR46" s="343" t="e">
        <f>IF(AND('Mapa final'!#REF!="Media",'Mapa final'!#REF!="Mayor"),CONCATENATE("R",'Mapa final'!#REF!),"")</f>
        <v>#REF!</v>
      </c>
      <c r="AS46" s="343"/>
      <c r="AT46" s="343" t="e">
        <f>IF(AND('Mapa final'!#REF!="Media",'Mapa final'!#REF!="Mayor"),CONCATENATE("R",'Mapa final'!#REF!),"")</f>
        <v>#REF!</v>
      </c>
      <c r="AU46" s="343"/>
      <c r="AV46" s="343" t="str">
        <f>IF(AND('Mapa final'!$K$20="Media",'Mapa final'!$O$20="Mayor"),CONCATENATE("R",'Mapa final'!$A$20),"")</f>
        <v/>
      </c>
      <c r="AW46" s="344"/>
      <c r="AX46" s="330" t="e">
        <f>IF(AND('Mapa final'!#REF!="Media",'Mapa final'!#REF!="Catastrófico"),CONCATENATE("R",'Mapa final'!#REF!),"")</f>
        <v>#REF!</v>
      </c>
      <c r="AY46" s="327"/>
      <c r="AZ46" s="327" t="str">
        <f>IF(AND('Mapa final'!$K$16="Media",'Mapa final'!$O$16="Catastrófico"),CONCATENATE("R",'Mapa final'!$A$16),"")</f>
        <v/>
      </c>
      <c r="BA46" s="327"/>
      <c r="BB46" s="327" t="e">
        <f>IF(AND('Mapa final'!#REF!="Media",'Mapa final'!#REF!="Catastrófico"),CONCATENATE("R",'Mapa final'!#REF!),"")</f>
        <v>#REF!</v>
      </c>
      <c r="BC46" s="327"/>
      <c r="BD46" s="327" t="e">
        <f>IF(AND('Mapa final'!#REF!="Media",'Mapa final'!#REF!="Catastrófico"),CONCATENATE("R",'Mapa final'!#REF!),"")</f>
        <v>#REF!</v>
      </c>
      <c r="BE46" s="327"/>
      <c r="BF46" s="327" t="str">
        <f>IF(AND('Mapa final'!$K$20="Media",'Mapa final'!$O$20="Catastrófico"),CONCATENATE("R",'Mapa final'!$A$20),"")</f>
        <v/>
      </c>
      <c r="BG46" s="329"/>
      <c r="BH46" s="36"/>
      <c r="BI46" s="362"/>
      <c r="BJ46" s="363"/>
      <c r="BK46" s="363"/>
      <c r="BL46" s="363"/>
      <c r="BM46" s="363"/>
      <c r="BN46" s="364"/>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row>
    <row r="47" spans="1:100" ht="15" customHeight="1" x14ac:dyDescent="0.25">
      <c r="A47" s="36"/>
      <c r="B47" s="203"/>
      <c r="C47" s="204"/>
      <c r="D47" s="205"/>
      <c r="E47" s="319"/>
      <c r="F47" s="320"/>
      <c r="G47" s="320"/>
      <c r="H47" s="320"/>
      <c r="I47" s="320"/>
      <c r="J47" s="309"/>
      <c r="K47" s="310"/>
      <c r="L47" s="310"/>
      <c r="M47" s="310"/>
      <c r="N47" s="310"/>
      <c r="O47" s="310"/>
      <c r="P47" s="310"/>
      <c r="Q47" s="310"/>
      <c r="R47" s="310"/>
      <c r="S47" s="313"/>
      <c r="T47" s="309"/>
      <c r="U47" s="310"/>
      <c r="V47" s="310"/>
      <c r="W47" s="310"/>
      <c r="X47" s="310"/>
      <c r="Y47" s="310"/>
      <c r="Z47" s="310"/>
      <c r="AA47" s="310"/>
      <c r="AB47" s="310"/>
      <c r="AC47" s="313"/>
      <c r="AD47" s="309"/>
      <c r="AE47" s="310"/>
      <c r="AF47" s="310"/>
      <c r="AG47" s="310"/>
      <c r="AH47" s="310"/>
      <c r="AI47" s="310"/>
      <c r="AJ47" s="310"/>
      <c r="AK47" s="310"/>
      <c r="AL47" s="310"/>
      <c r="AM47" s="313"/>
      <c r="AN47" s="342"/>
      <c r="AO47" s="343"/>
      <c r="AP47" s="343"/>
      <c r="AQ47" s="343"/>
      <c r="AR47" s="343"/>
      <c r="AS47" s="343"/>
      <c r="AT47" s="343"/>
      <c r="AU47" s="343"/>
      <c r="AV47" s="343"/>
      <c r="AW47" s="344"/>
      <c r="AX47" s="330"/>
      <c r="AY47" s="327"/>
      <c r="AZ47" s="327"/>
      <c r="BA47" s="327"/>
      <c r="BB47" s="327"/>
      <c r="BC47" s="327"/>
      <c r="BD47" s="327"/>
      <c r="BE47" s="327"/>
      <c r="BF47" s="327"/>
      <c r="BG47" s="329"/>
      <c r="BH47" s="36"/>
      <c r="BI47" s="362"/>
      <c r="BJ47" s="363"/>
      <c r="BK47" s="363"/>
      <c r="BL47" s="363"/>
      <c r="BM47" s="363"/>
      <c r="BN47" s="364"/>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row>
    <row r="48" spans="1:100" ht="15" customHeight="1" x14ac:dyDescent="0.25">
      <c r="A48" s="36"/>
      <c r="B48" s="203"/>
      <c r="C48" s="204"/>
      <c r="D48" s="205"/>
      <c r="E48" s="319"/>
      <c r="F48" s="320"/>
      <c r="G48" s="320"/>
      <c r="H48" s="320"/>
      <c r="I48" s="320"/>
      <c r="J48" s="309" t="e">
        <f>IF(AND('Mapa final'!#REF!="Media",'Mapa final'!#REF!="Leve"),CONCATENATE("R",'Mapa final'!#REF!),"")</f>
        <v>#REF!</v>
      </c>
      <c r="K48" s="310"/>
      <c r="L48" s="310" t="str">
        <f>IF(AND('Mapa final'!$K$23="Media",'Mapa final'!$O$23="Leve"),CONCATENATE("R",'Mapa final'!$A$23),"")</f>
        <v/>
      </c>
      <c r="M48" s="310"/>
      <c r="N48" s="310" t="e">
        <f>IF(AND('Mapa final'!#REF!="Media",'Mapa final'!#REF!="Leve"),CONCATENATE("R",'Mapa final'!#REF!),"")</f>
        <v>#REF!</v>
      </c>
      <c r="O48" s="310"/>
      <c r="P48" s="310" t="e">
        <f>IF(AND('Mapa final'!#REF!="Media",'Mapa final'!#REF!="Leve"),CONCATENATE("R",'Mapa final'!#REF!),"")</f>
        <v>#REF!</v>
      </c>
      <c r="Q48" s="310"/>
      <c r="R48" s="310" t="str">
        <f>IF(AND('Mapa final'!$K$26="Media",'Mapa final'!$O$26="Leve"),CONCATENATE("R",'Mapa final'!$A$26),"")</f>
        <v/>
      </c>
      <c r="S48" s="313"/>
      <c r="T48" s="309" t="e">
        <f>IF(AND('Mapa final'!#REF!="Media",'Mapa final'!#REF!="Menor"),CONCATENATE("R",'Mapa final'!#REF!),"")</f>
        <v>#REF!</v>
      </c>
      <c r="U48" s="310"/>
      <c r="V48" s="310" t="str">
        <f>IF(AND('Mapa final'!$K$23="Media",'Mapa final'!$O$23="Menor"),CONCATENATE("R",'Mapa final'!$A$23),"")</f>
        <v/>
      </c>
      <c r="W48" s="310"/>
      <c r="X48" s="310" t="e">
        <f>IF(AND('Mapa final'!#REF!="Media",'Mapa final'!#REF!="Menor"),CONCATENATE("R",'Mapa final'!#REF!),"")</f>
        <v>#REF!</v>
      </c>
      <c r="Y48" s="310"/>
      <c r="Z48" s="310" t="e">
        <f>IF(AND('Mapa final'!#REF!="Media",'Mapa final'!#REF!="Menor"),CONCATENATE("R",'Mapa final'!#REF!),"")</f>
        <v>#REF!</v>
      </c>
      <c r="AA48" s="310"/>
      <c r="AB48" s="310" t="str">
        <f>IF(AND('Mapa final'!$K$26="Media",'Mapa final'!$O$26="Menor"),CONCATENATE("R",'Mapa final'!$A$26),"")</f>
        <v/>
      </c>
      <c r="AC48" s="313"/>
      <c r="AD48" s="309" t="e">
        <f>IF(AND('Mapa final'!#REF!="Media",'Mapa final'!#REF!="Moderado"),CONCATENATE("R",'Mapa final'!#REF!),"")</f>
        <v>#REF!</v>
      </c>
      <c r="AE48" s="310"/>
      <c r="AF48" s="310" t="str">
        <f>IF(AND('Mapa final'!$K$23="Media",'Mapa final'!$O$23="Moderado"),CONCATENATE("R",'Mapa final'!$A$23),"")</f>
        <v/>
      </c>
      <c r="AG48" s="310"/>
      <c r="AH48" s="310" t="e">
        <f>IF(AND('Mapa final'!#REF!="Media",'Mapa final'!#REF!="Moderado"),CONCATENATE("R",'Mapa final'!#REF!),"")</f>
        <v>#REF!</v>
      </c>
      <c r="AI48" s="310"/>
      <c r="AJ48" s="310" t="e">
        <f>IF(AND('Mapa final'!#REF!="Media",'Mapa final'!#REF!="Moderado"),CONCATENATE("R",'Mapa final'!#REF!),"")</f>
        <v>#REF!</v>
      </c>
      <c r="AK48" s="310"/>
      <c r="AL48" s="310" t="str">
        <f>IF(AND('Mapa final'!$K$26="Media",'Mapa final'!$O$26="Moderado"),CONCATENATE("R",'Mapa final'!$A$26),"")</f>
        <v/>
      </c>
      <c r="AM48" s="313"/>
      <c r="AN48" s="342" t="e">
        <f>IF(AND('Mapa final'!#REF!="Media",'Mapa final'!#REF!="Mayor"),CONCATENATE("R",'Mapa final'!#REF!),"")</f>
        <v>#REF!</v>
      </c>
      <c r="AO48" s="343"/>
      <c r="AP48" s="343" t="str">
        <f>IF(AND('Mapa final'!$K$23="Media",'Mapa final'!$O$23="Mayor"),CONCATENATE("R",'Mapa final'!$A$23),"")</f>
        <v/>
      </c>
      <c r="AQ48" s="343"/>
      <c r="AR48" s="343" t="e">
        <f>IF(AND('Mapa final'!#REF!="Media",'Mapa final'!#REF!="Mayor"),CONCATENATE("R",'Mapa final'!#REF!),"")</f>
        <v>#REF!</v>
      </c>
      <c r="AS48" s="343"/>
      <c r="AT48" s="343" t="e">
        <f>IF(AND('Mapa final'!#REF!="Media",'Mapa final'!#REF!="Mayor"),CONCATENATE("R",'Mapa final'!#REF!),"")</f>
        <v>#REF!</v>
      </c>
      <c r="AU48" s="343"/>
      <c r="AV48" s="343" t="e">
        <f>IF(AND('Mapa final'!$K$26="Media",'Mapa final'!$O$26="Mayor"),CONCATENATE("R",'Mapa final'!$A$26),"")</f>
        <v>#REF!</v>
      </c>
      <c r="AW48" s="344"/>
      <c r="AX48" s="330" t="e">
        <f>IF(AND('Mapa final'!#REF!="Media",'Mapa final'!#REF!="Catastrófico"),CONCATENATE("R",'Mapa final'!#REF!),"")</f>
        <v>#REF!</v>
      </c>
      <c r="AY48" s="327"/>
      <c r="AZ48" s="327" t="str">
        <f>IF(AND('Mapa final'!$K$23="Media",'Mapa final'!$O$23="Catastrófico"),CONCATENATE("R",'Mapa final'!$A$23),"")</f>
        <v/>
      </c>
      <c r="BA48" s="327"/>
      <c r="BB48" s="327" t="e">
        <f>IF(AND('Mapa final'!#REF!="Media",'Mapa final'!#REF!="Catastrófico"),CONCATENATE("R",'Mapa final'!#REF!),"")</f>
        <v>#REF!</v>
      </c>
      <c r="BC48" s="327"/>
      <c r="BD48" s="327" t="e">
        <f>IF(AND('Mapa final'!#REF!="Media",'Mapa final'!#REF!="Catastrófico"),CONCATENATE("R",'Mapa final'!#REF!),"")</f>
        <v>#REF!</v>
      </c>
      <c r="BE48" s="327"/>
      <c r="BF48" s="327" t="str">
        <f>IF(AND('Mapa final'!$K$26="Media",'Mapa final'!$O$26="Catastrófico"),CONCATENATE("R",'Mapa final'!$A$26),"")</f>
        <v/>
      </c>
      <c r="BG48" s="329"/>
      <c r="BH48" s="36"/>
      <c r="BI48" s="362"/>
      <c r="BJ48" s="363"/>
      <c r="BK48" s="363"/>
      <c r="BL48" s="363"/>
      <c r="BM48" s="363"/>
      <c r="BN48" s="364"/>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row>
    <row r="49" spans="1:100" ht="15" customHeight="1" thickBot="1" x14ac:dyDescent="0.3">
      <c r="A49" s="36"/>
      <c r="B49" s="203"/>
      <c r="C49" s="204"/>
      <c r="D49" s="205"/>
      <c r="E49" s="319"/>
      <c r="F49" s="320"/>
      <c r="G49" s="320"/>
      <c r="H49" s="320"/>
      <c r="I49" s="320"/>
      <c r="J49" s="309"/>
      <c r="K49" s="310"/>
      <c r="L49" s="310"/>
      <c r="M49" s="310"/>
      <c r="N49" s="310"/>
      <c r="O49" s="310"/>
      <c r="P49" s="310"/>
      <c r="Q49" s="310"/>
      <c r="R49" s="310"/>
      <c r="S49" s="313"/>
      <c r="T49" s="309"/>
      <c r="U49" s="310"/>
      <c r="V49" s="310"/>
      <c r="W49" s="310"/>
      <c r="X49" s="310"/>
      <c r="Y49" s="310"/>
      <c r="Z49" s="310"/>
      <c r="AA49" s="310"/>
      <c r="AB49" s="310"/>
      <c r="AC49" s="313"/>
      <c r="AD49" s="309"/>
      <c r="AE49" s="310"/>
      <c r="AF49" s="310"/>
      <c r="AG49" s="310"/>
      <c r="AH49" s="310"/>
      <c r="AI49" s="310"/>
      <c r="AJ49" s="310"/>
      <c r="AK49" s="310"/>
      <c r="AL49" s="310"/>
      <c r="AM49" s="313"/>
      <c r="AN49" s="342"/>
      <c r="AO49" s="343"/>
      <c r="AP49" s="343"/>
      <c r="AQ49" s="343"/>
      <c r="AR49" s="343"/>
      <c r="AS49" s="343"/>
      <c r="AT49" s="343"/>
      <c r="AU49" s="343"/>
      <c r="AV49" s="343"/>
      <c r="AW49" s="344"/>
      <c r="AX49" s="330"/>
      <c r="AY49" s="327"/>
      <c r="AZ49" s="327"/>
      <c r="BA49" s="327"/>
      <c r="BB49" s="327"/>
      <c r="BC49" s="327"/>
      <c r="BD49" s="327"/>
      <c r="BE49" s="327"/>
      <c r="BF49" s="327"/>
      <c r="BG49" s="329"/>
      <c r="BH49" s="36"/>
      <c r="BI49" s="365"/>
      <c r="BJ49" s="366"/>
      <c r="BK49" s="366"/>
      <c r="BL49" s="366"/>
      <c r="BM49" s="366"/>
      <c r="BN49" s="367"/>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row>
    <row r="50" spans="1:100" ht="15" customHeight="1" x14ac:dyDescent="0.25">
      <c r="A50" s="36"/>
      <c r="B50" s="203"/>
      <c r="C50" s="204"/>
      <c r="D50" s="205"/>
      <c r="E50" s="319"/>
      <c r="F50" s="320"/>
      <c r="G50" s="320"/>
      <c r="H50" s="320"/>
      <c r="I50" s="320"/>
      <c r="J50" s="309" t="str">
        <f>IF(AND('Mapa final'!$K$29="Media",'Mapa final'!$O$29="Leve"),CONCATENATE("R",'Mapa final'!$A$29),"")</f>
        <v/>
      </c>
      <c r="K50" s="310"/>
      <c r="L50" s="310" t="e">
        <f>IF(AND('Mapa final'!#REF!="Media",'Mapa final'!#REF!="Leve"),CONCATENATE("R",'Mapa final'!#REF!),"")</f>
        <v>#REF!</v>
      </c>
      <c r="M50" s="310"/>
      <c r="N50" s="310" t="e">
        <f>IF(AND('Mapa final'!#REF!="Media",'Mapa final'!#REF!="Leve"),CONCATENATE("R",'Mapa final'!#REF!),"")</f>
        <v>#REF!</v>
      </c>
      <c r="O50" s="310"/>
      <c r="P50" s="310" t="e">
        <f>IF(AND('Mapa final'!#REF!="Media",'Mapa final'!#REF!="Leve"),CONCATENATE("R",'Mapa final'!#REF!),"")</f>
        <v>#REF!</v>
      </c>
      <c r="Q50" s="310"/>
      <c r="R50" s="310" t="e">
        <f>IF(AND('Mapa final'!#REF!="Media",'Mapa final'!#REF!="Leve"),CONCATENATE("R",'Mapa final'!#REF!),"")</f>
        <v>#REF!</v>
      </c>
      <c r="S50" s="313"/>
      <c r="T50" s="309" t="str">
        <f>IF(AND('Mapa final'!$K$29="Media",'Mapa final'!$O$29="Menor"),CONCATENATE("R",'Mapa final'!$A$29),"")</f>
        <v/>
      </c>
      <c r="U50" s="310"/>
      <c r="V50" s="310" t="e">
        <f>IF(AND('Mapa final'!#REF!="Media",'Mapa final'!#REF!="Menor"),CONCATENATE("R",'Mapa final'!#REF!),"")</f>
        <v>#REF!</v>
      </c>
      <c r="W50" s="310"/>
      <c r="X50" s="310" t="e">
        <f>IF(AND('Mapa final'!#REF!="Media",'Mapa final'!#REF!="Menor"),CONCATENATE("R",'Mapa final'!#REF!),"")</f>
        <v>#REF!</v>
      </c>
      <c r="Y50" s="310"/>
      <c r="Z50" s="310" t="e">
        <f>IF(AND('Mapa final'!#REF!="Media",'Mapa final'!#REF!="Menor"),CONCATENATE("R",'Mapa final'!#REF!),"")</f>
        <v>#REF!</v>
      </c>
      <c r="AA50" s="310"/>
      <c r="AB50" s="310" t="e">
        <f>IF(AND('Mapa final'!#REF!="Media",'Mapa final'!#REF!="Menor"),CONCATENATE("R",'Mapa final'!#REF!),"")</f>
        <v>#REF!</v>
      </c>
      <c r="AC50" s="313"/>
      <c r="AD50" s="309" t="str">
        <f>IF(AND('Mapa final'!$K$29="Media",'Mapa final'!$O$29="Moderado"),CONCATENATE("R",'Mapa final'!$A$29),"")</f>
        <v/>
      </c>
      <c r="AE50" s="310"/>
      <c r="AF50" s="310" t="e">
        <f>IF(AND('Mapa final'!#REF!="Media",'Mapa final'!#REF!="Moderado"),CONCATENATE("R",'Mapa final'!#REF!),"")</f>
        <v>#REF!</v>
      </c>
      <c r="AG50" s="310"/>
      <c r="AH50" s="310" t="e">
        <f>IF(AND('Mapa final'!#REF!="Media",'Mapa final'!#REF!="Moderado"),CONCATENATE("R",'Mapa final'!#REF!),"")</f>
        <v>#REF!</v>
      </c>
      <c r="AI50" s="310"/>
      <c r="AJ50" s="310" t="e">
        <f>IF(AND('Mapa final'!#REF!="Media",'Mapa final'!#REF!="Moderado"),CONCATENATE("R",'Mapa final'!#REF!),"")</f>
        <v>#REF!</v>
      </c>
      <c r="AK50" s="310"/>
      <c r="AL50" s="310" t="e">
        <f>IF(AND('Mapa final'!#REF!="Media",'Mapa final'!#REF!="Moderado"),CONCATENATE("R",'Mapa final'!#REF!),"")</f>
        <v>#REF!</v>
      </c>
      <c r="AM50" s="313"/>
      <c r="AN50" s="342" t="str">
        <f>IF(AND('Mapa final'!$K$29="Media",'Mapa final'!$O$29="Mayor"),CONCATENATE("R",'Mapa final'!$A$29),"")</f>
        <v/>
      </c>
      <c r="AO50" s="343"/>
      <c r="AP50" s="343" t="e">
        <f>IF(AND('Mapa final'!#REF!="Media",'Mapa final'!#REF!="Mayor"),CONCATENATE("R",'Mapa final'!#REF!),"")</f>
        <v>#REF!</v>
      </c>
      <c r="AQ50" s="343"/>
      <c r="AR50" s="343" t="e">
        <f>IF(AND('Mapa final'!#REF!="Media",'Mapa final'!#REF!="Mayor"),CONCATENATE("R",'Mapa final'!#REF!),"")</f>
        <v>#REF!</v>
      </c>
      <c r="AS50" s="343"/>
      <c r="AT50" s="343" t="e">
        <f>IF(AND('Mapa final'!#REF!="Media",'Mapa final'!#REF!="Mayor"),CONCATENATE("R",'Mapa final'!#REF!),"")</f>
        <v>#REF!</v>
      </c>
      <c r="AU50" s="343"/>
      <c r="AV50" s="343" t="e">
        <f>IF(AND('Mapa final'!#REF!="Media",'Mapa final'!#REF!="Mayor"),CONCATENATE("R",'Mapa final'!#REF!),"")</f>
        <v>#REF!</v>
      </c>
      <c r="AW50" s="344"/>
      <c r="AX50" s="330" t="str">
        <f>IF(AND('Mapa final'!$K$29="Media",'Mapa final'!$O$29="Catastrófico"),CONCATENATE("R",'Mapa final'!$A$29),"")</f>
        <v/>
      </c>
      <c r="AY50" s="327"/>
      <c r="AZ50" s="327" t="e">
        <f>IF(AND('Mapa final'!#REF!="Media",'Mapa final'!#REF!="Catastrófico"),CONCATENATE("R",'Mapa final'!#REF!),"")</f>
        <v>#REF!</v>
      </c>
      <c r="BA50" s="327"/>
      <c r="BB50" s="327" t="e">
        <f>IF(AND('Mapa final'!#REF!="Media",'Mapa final'!#REF!="Catastrófico"),CONCATENATE("R",'Mapa final'!#REF!),"")</f>
        <v>#REF!</v>
      </c>
      <c r="BC50" s="327"/>
      <c r="BD50" s="327" t="e">
        <f>IF(AND('Mapa final'!#REF!="Media",'Mapa final'!#REF!="Catastrófico"),CONCATENATE("R",'Mapa final'!#REF!),"")</f>
        <v>#REF!</v>
      </c>
      <c r="BE50" s="327"/>
      <c r="BF50" s="327" t="e">
        <f>IF(AND('Mapa final'!#REF!="Media",'Mapa final'!#REF!="Catastrófico"),CONCATENATE("R",'Mapa final'!#REF!),"")</f>
        <v>#REF!</v>
      </c>
      <c r="BG50" s="329"/>
      <c r="BH50" s="36"/>
      <c r="BI50" s="368" t="s">
        <v>68</v>
      </c>
      <c r="BJ50" s="369"/>
      <c r="BK50" s="369"/>
      <c r="BL50" s="369"/>
      <c r="BM50" s="369"/>
      <c r="BN50" s="370"/>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row>
    <row r="51" spans="1:100" ht="15" customHeight="1" x14ac:dyDescent="0.25">
      <c r="A51" s="36"/>
      <c r="B51" s="203"/>
      <c r="C51" s="204"/>
      <c r="D51" s="205"/>
      <c r="E51" s="319"/>
      <c r="F51" s="320"/>
      <c r="G51" s="320"/>
      <c r="H51" s="320"/>
      <c r="I51" s="320"/>
      <c r="J51" s="309"/>
      <c r="K51" s="310"/>
      <c r="L51" s="310"/>
      <c r="M51" s="310"/>
      <c r="N51" s="310"/>
      <c r="O51" s="310"/>
      <c r="P51" s="310"/>
      <c r="Q51" s="310"/>
      <c r="R51" s="310"/>
      <c r="S51" s="313"/>
      <c r="T51" s="309"/>
      <c r="U51" s="310"/>
      <c r="V51" s="310"/>
      <c r="W51" s="310"/>
      <c r="X51" s="310"/>
      <c r="Y51" s="310"/>
      <c r="Z51" s="310"/>
      <c r="AA51" s="310"/>
      <c r="AB51" s="310"/>
      <c r="AC51" s="313"/>
      <c r="AD51" s="309"/>
      <c r="AE51" s="310"/>
      <c r="AF51" s="310"/>
      <c r="AG51" s="310"/>
      <c r="AH51" s="310"/>
      <c r="AI51" s="310"/>
      <c r="AJ51" s="310"/>
      <c r="AK51" s="310"/>
      <c r="AL51" s="310"/>
      <c r="AM51" s="313"/>
      <c r="AN51" s="342"/>
      <c r="AO51" s="343"/>
      <c r="AP51" s="343"/>
      <c r="AQ51" s="343"/>
      <c r="AR51" s="343"/>
      <c r="AS51" s="343"/>
      <c r="AT51" s="343"/>
      <c r="AU51" s="343"/>
      <c r="AV51" s="343"/>
      <c r="AW51" s="344"/>
      <c r="AX51" s="330"/>
      <c r="AY51" s="327"/>
      <c r="AZ51" s="327"/>
      <c r="BA51" s="327"/>
      <c r="BB51" s="327"/>
      <c r="BC51" s="327"/>
      <c r="BD51" s="327"/>
      <c r="BE51" s="327"/>
      <c r="BF51" s="327"/>
      <c r="BG51" s="329"/>
      <c r="BH51" s="36"/>
      <c r="BI51" s="371"/>
      <c r="BJ51" s="372"/>
      <c r="BK51" s="372"/>
      <c r="BL51" s="372"/>
      <c r="BM51" s="372"/>
      <c r="BN51" s="373"/>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row>
    <row r="52" spans="1:100" ht="15" customHeight="1" x14ac:dyDescent="0.25">
      <c r="A52" s="36"/>
      <c r="B52" s="203"/>
      <c r="C52" s="204"/>
      <c r="D52" s="205"/>
      <c r="E52" s="319"/>
      <c r="F52" s="320"/>
      <c r="G52" s="320"/>
      <c r="H52" s="320"/>
      <c r="I52" s="320"/>
      <c r="J52" s="309" t="e">
        <f>IF(AND('Mapa final'!#REF!="Media",'Mapa final'!#REF!="Leve"),CONCATENATE("R",'Mapa final'!#REF!),"")</f>
        <v>#REF!</v>
      </c>
      <c r="K52" s="310"/>
      <c r="L52" s="310" t="e">
        <f>IF(AND('Mapa final'!#REF!="Media",'Mapa final'!#REF!="Leve"),CONCATENATE("R",'Mapa final'!#REF!),"")</f>
        <v>#REF!</v>
      </c>
      <c r="M52" s="310"/>
      <c r="N52" s="310" t="e">
        <f>IF(AND('Mapa final'!#REF!="Media",'Mapa final'!#REF!="Leve"),CONCATENATE("R",'Mapa final'!#REF!),"")</f>
        <v>#REF!</v>
      </c>
      <c r="O52" s="310"/>
      <c r="P52" s="310" t="e">
        <f>IF(AND('Mapa final'!#REF!="Media",'Mapa final'!#REF!="Leve"),CONCATENATE("R",'Mapa final'!#REF!),"")</f>
        <v>#REF!</v>
      </c>
      <c r="Q52" s="310"/>
      <c r="R52" s="310" t="str">
        <f>IF(AND('Mapa final'!$K$32="Media",'Mapa final'!$O$32="Leve"),CONCATENATE("R",'Mapa final'!$A$32),"")</f>
        <v/>
      </c>
      <c r="S52" s="313"/>
      <c r="T52" s="309" t="e">
        <f>IF(AND('Mapa final'!#REF!="Media",'Mapa final'!#REF!="Menor"),CONCATENATE("R",'Mapa final'!#REF!),"")</f>
        <v>#REF!</v>
      </c>
      <c r="U52" s="310"/>
      <c r="V52" s="310" t="e">
        <f>IF(AND('Mapa final'!#REF!="Media",'Mapa final'!#REF!="Menor"),CONCATENATE("R",'Mapa final'!#REF!),"")</f>
        <v>#REF!</v>
      </c>
      <c r="W52" s="310"/>
      <c r="X52" s="310" t="e">
        <f>IF(AND('Mapa final'!#REF!="Media",'Mapa final'!#REF!="Menor"),CONCATENATE("R",'Mapa final'!#REF!),"")</f>
        <v>#REF!</v>
      </c>
      <c r="Y52" s="310"/>
      <c r="Z52" s="310" t="e">
        <f>IF(AND('Mapa final'!#REF!="Media",'Mapa final'!#REF!="Menor"),CONCATENATE("R",'Mapa final'!#REF!),"")</f>
        <v>#REF!</v>
      </c>
      <c r="AA52" s="310"/>
      <c r="AB52" s="310" t="str">
        <f>IF(AND('Mapa final'!$K$32="Media",'Mapa final'!$O$32="Menor"),CONCATENATE("R",'Mapa final'!$A$32),"")</f>
        <v/>
      </c>
      <c r="AC52" s="313"/>
      <c r="AD52" s="309" t="e">
        <f>IF(AND('Mapa final'!#REF!="Media",'Mapa final'!#REF!="Moderado"),CONCATENATE("R",'Mapa final'!#REF!),"")</f>
        <v>#REF!</v>
      </c>
      <c r="AE52" s="310"/>
      <c r="AF52" s="310" t="e">
        <f>IF(AND('Mapa final'!#REF!="Media",'Mapa final'!#REF!="Moderado"),CONCATENATE("R",'Mapa final'!#REF!),"")</f>
        <v>#REF!</v>
      </c>
      <c r="AG52" s="310"/>
      <c r="AH52" s="310" t="e">
        <f>IF(AND('Mapa final'!#REF!="Media",'Mapa final'!#REF!="Moderado"),CONCATENATE("R",'Mapa final'!#REF!),"")</f>
        <v>#REF!</v>
      </c>
      <c r="AI52" s="310"/>
      <c r="AJ52" s="310" t="e">
        <f>IF(AND('Mapa final'!#REF!="Media",'Mapa final'!#REF!="Moderado"),CONCATENATE("R",'Mapa final'!#REF!),"")</f>
        <v>#REF!</v>
      </c>
      <c r="AK52" s="310"/>
      <c r="AL52" s="310" t="str">
        <f>IF(AND('Mapa final'!$K$32="Media",'Mapa final'!$O$32="Moderado"),CONCATENATE("R",'Mapa final'!$A$32),"")</f>
        <v/>
      </c>
      <c r="AM52" s="313"/>
      <c r="AN52" s="342" t="e">
        <f>IF(AND('Mapa final'!#REF!="Media",'Mapa final'!#REF!="Mayor"),CONCATENATE("R",'Mapa final'!#REF!),"")</f>
        <v>#REF!</v>
      </c>
      <c r="AO52" s="343"/>
      <c r="AP52" s="343" t="e">
        <f>IF(AND('Mapa final'!#REF!="Media",'Mapa final'!#REF!="Mayor"),CONCATENATE("R",'Mapa final'!#REF!),"")</f>
        <v>#REF!</v>
      </c>
      <c r="AQ52" s="343"/>
      <c r="AR52" s="343" t="e">
        <f>IF(AND('Mapa final'!#REF!="Media",'Mapa final'!#REF!="Mayor"),CONCATENATE("R",'Mapa final'!#REF!),"")</f>
        <v>#REF!</v>
      </c>
      <c r="AS52" s="343"/>
      <c r="AT52" s="343" t="e">
        <f>IF(AND('Mapa final'!#REF!="Media",'Mapa final'!#REF!="Mayor"),CONCATENATE("R",'Mapa final'!#REF!),"")</f>
        <v>#REF!</v>
      </c>
      <c r="AU52" s="343"/>
      <c r="AV52" s="343" t="str">
        <f>IF(AND('Mapa final'!$K$32="Media",'Mapa final'!$O$32="Mayor"),CONCATENATE("R",'Mapa final'!$A$32),"")</f>
        <v/>
      </c>
      <c r="AW52" s="344"/>
      <c r="AX52" s="330" t="e">
        <f>IF(AND('Mapa final'!#REF!="Media",'Mapa final'!#REF!="Catastrófico"),CONCATENATE("R",'Mapa final'!#REF!),"")</f>
        <v>#REF!</v>
      </c>
      <c r="AY52" s="327"/>
      <c r="AZ52" s="327" t="e">
        <f>IF(AND('Mapa final'!#REF!="Media",'Mapa final'!#REF!="Catastrófico"),CONCATENATE("R",'Mapa final'!#REF!),"")</f>
        <v>#REF!</v>
      </c>
      <c r="BA52" s="327"/>
      <c r="BB52" s="327" t="e">
        <f>IF(AND('Mapa final'!#REF!="Media",'Mapa final'!#REF!="Catastrófico"),CONCATENATE("R",'Mapa final'!#REF!),"")</f>
        <v>#REF!</v>
      </c>
      <c r="BC52" s="327"/>
      <c r="BD52" s="327" t="e">
        <f>IF(AND('Mapa final'!#REF!="Media",'Mapa final'!#REF!="Catastrófico"),CONCATENATE("R",'Mapa final'!#REF!),"")</f>
        <v>#REF!</v>
      </c>
      <c r="BE52" s="327"/>
      <c r="BF52" s="327" t="str">
        <f>IF(AND('Mapa final'!$K$32="Media",'Mapa final'!$O$32="Catastrófico"),CONCATENATE("R",'Mapa final'!$A$32),"")</f>
        <v/>
      </c>
      <c r="BG52" s="329"/>
      <c r="BH52" s="36"/>
      <c r="BI52" s="371"/>
      <c r="BJ52" s="372"/>
      <c r="BK52" s="372"/>
      <c r="BL52" s="372"/>
      <c r="BM52" s="372"/>
      <c r="BN52" s="373"/>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row>
    <row r="53" spans="1:100" ht="15" customHeight="1" x14ac:dyDescent="0.25">
      <c r="A53" s="36"/>
      <c r="B53" s="203"/>
      <c r="C53" s="204"/>
      <c r="D53" s="205"/>
      <c r="E53" s="319"/>
      <c r="F53" s="320"/>
      <c r="G53" s="320"/>
      <c r="H53" s="320"/>
      <c r="I53" s="320"/>
      <c r="J53" s="309"/>
      <c r="K53" s="310"/>
      <c r="L53" s="310"/>
      <c r="M53" s="310"/>
      <c r="N53" s="310"/>
      <c r="O53" s="310"/>
      <c r="P53" s="310"/>
      <c r="Q53" s="310"/>
      <c r="R53" s="310"/>
      <c r="S53" s="313"/>
      <c r="T53" s="309"/>
      <c r="U53" s="310"/>
      <c r="V53" s="310"/>
      <c r="W53" s="310"/>
      <c r="X53" s="310"/>
      <c r="Y53" s="310"/>
      <c r="Z53" s="310"/>
      <c r="AA53" s="310"/>
      <c r="AB53" s="310"/>
      <c r="AC53" s="313"/>
      <c r="AD53" s="309"/>
      <c r="AE53" s="310"/>
      <c r="AF53" s="310"/>
      <c r="AG53" s="310"/>
      <c r="AH53" s="310"/>
      <c r="AI53" s="310"/>
      <c r="AJ53" s="310"/>
      <c r="AK53" s="310"/>
      <c r="AL53" s="310"/>
      <c r="AM53" s="313"/>
      <c r="AN53" s="342"/>
      <c r="AO53" s="343"/>
      <c r="AP53" s="343"/>
      <c r="AQ53" s="343"/>
      <c r="AR53" s="343"/>
      <c r="AS53" s="343"/>
      <c r="AT53" s="343"/>
      <c r="AU53" s="343"/>
      <c r="AV53" s="343"/>
      <c r="AW53" s="344"/>
      <c r="AX53" s="330"/>
      <c r="AY53" s="327"/>
      <c r="AZ53" s="327"/>
      <c r="BA53" s="327"/>
      <c r="BB53" s="327"/>
      <c r="BC53" s="327"/>
      <c r="BD53" s="327"/>
      <c r="BE53" s="327"/>
      <c r="BF53" s="327"/>
      <c r="BG53" s="329"/>
      <c r="BH53" s="36"/>
      <c r="BI53" s="371"/>
      <c r="BJ53" s="372"/>
      <c r="BK53" s="372"/>
      <c r="BL53" s="372"/>
      <c r="BM53" s="372"/>
      <c r="BN53" s="373"/>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row>
    <row r="54" spans="1:100" ht="15" customHeight="1" x14ac:dyDescent="0.25">
      <c r="A54" s="36"/>
      <c r="B54" s="203"/>
      <c r="C54" s="204"/>
      <c r="D54" s="205"/>
      <c r="E54" s="319"/>
      <c r="F54" s="320"/>
      <c r="G54" s="320"/>
      <c r="H54" s="320"/>
      <c r="I54" s="320"/>
      <c r="J54" s="309" t="str">
        <f>IF(AND('Mapa final'!$K$35="Media",'Mapa final'!$O$35="Leve"),CONCATENATE("R",'Mapa final'!$A$35),"")</f>
        <v/>
      </c>
      <c r="K54" s="310"/>
      <c r="L54" s="310" t="e">
        <f>IF(AND('Mapa final'!#REF!="Media",'Mapa final'!#REF!="Leve"),CONCATENATE("R",'Mapa final'!#REF!),"")</f>
        <v>#REF!</v>
      </c>
      <c r="M54" s="310"/>
      <c r="N54" s="310" t="e">
        <f>IF(AND('Mapa final'!#REF!="Media",'Mapa final'!#REF!="Leve"),CONCATENATE("R",'Mapa final'!#REF!),"")</f>
        <v>#REF!</v>
      </c>
      <c r="O54" s="310"/>
      <c r="P54" s="310" t="e">
        <f>IF(AND('Mapa final'!#REF!="Media",'Mapa final'!#REF!="Leve"),CONCATENATE("R",'Mapa final'!#REF!),"")</f>
        <v>#REF!</v>
      </c>
      <c r="Q54" s="310"/>
      <c r="R54" s="310" t="e">
        <f>IF(AND('Mapa final'!#REF!="Media",'Mapa final'!#REF!="Leve"),CONCATENATE("R",'Mapa final'!#REF!),"")</f>
        <v>#REF!</v>
      </c>
      <c r="S54" s="310"/>
      <c r="T54" s="309" t="str">
        <f>IF(AND('Mapa final'!$K$35="Media",'Mapa final'!$O$35="Menor"),CONCATENATE("R",'Mapa final'!$A$35),"")</f>
        <v/>
      </c>
      <c r="U54" s="310"/>
      <c r="V54" s="310" t="e">
        <f>IF(AND('Mapa final'!#REF!="Media",'Mapa final'!#REF!="Menor"),CONCATENATE("R",'Mapa final'!#REF!),"")</f>
        <v>#REF!</v>
      </c>
      <c r="W54" s="310"/>
      <c r="X54" s="310" t="e">
        <f>IF(AND('Mapa final'!#REF!="Media",'Mapa final'!#REF!="Menor"),CONCATENATE("R",'Mapa final'!#REF!),"")</f>
        <v>#REF!</v>
      </c>
      <c r="Y54" s="310"/>
      <c r="Z54" s="310" t="e">
        <f>IF(AND('Mapa final'!#REF!="Media",'Mapa final'!#REF!="Menor"),CONCATENATE("R",'Mapa final'!#REF!),"")</f>
        <v>#REF!</v>
      </c>
      <c r="AA54" s="310"/>
      <c r="AB54" s="310" t="e">
        <f>IF(AND('Mapa final'!#REF!="Media",'Mapa final'!#REF!="Menor"),CONCATENATE("R",'Mapa final'!#REF!),"")</f>
        <v>#REF!</v>
      </c>
      <c r="AC54" s="310"/>
      <c r="AD54" s="309" t="str">
        <f>IF(AND('Mapa final'!$K$35="Media",'Mapa final'!$O$35="Moderado"),CONCATENATE("R",'Mapa final'!$A$35),"")</f>
        <v/>
      </c>
      <c r="AE54" s="310"/>
      <c r="AF54" s="310" t="e">
        <f>IF(AND('Mapa final'!#REF!="Media",'Mapa final'!#REF!="Moderado"),CONCATENATE("R",'Mapa final'!#REF!),"")</f>
        <v>#REF!</v>
      </c>
      <c r="AG54" s="310"/>
      <c r="AH54" s="310" t="e">
        <f>IF(AND('Mapa final'!#REF!="Media",'Mapa final'!#REF!="Moderado"),CONCATENATE("R",'Mapa final'!#REF!),"")</f>
        <v>#REF!</v>
      </c>
      <c r="AI54" s="310"/>
      <c r="AJ54" s="310" t="e">
        <f>IF(AND('Mapa final'!#REF!="Media",'Mapa final'!#REF!="Moderado"),CONCATENATE("R",'Mapa final'!#REF!),"")</f>
        <v>#REF!</v>
      </c>
      <c r="AK54" s="310"/>
      <c r="AL54" s="310" t="e">
        <f>IF(AND('Mapa final'!#REF!="Media",'Mapa final'!#REF!="Moderado"),CONCATENATE("R",'Mapa final'!#REF!),"")</f>
        <v>#REF!</v>
      </c>
      <c r="AM54" s="310"/>
      <c r="AN54" s="342" t="e">
        <f>IF(AND('Mapa final'!$K$35="Media",'Mapa final'!$O$35="Mayor"),CONCATENATE("R",'Mapa final'!$A$35),"")</f>
        <v>#REF!</v>
      </c>
      <c r="AO54" s="343"/>
      <c r="AP54" s="343" t="e">
        <f>IF(AND('Mapa final'!#REF!="Media",'Mapa final'!#REF!="Mayor"),CONCATENATE("R",'Mapa final'!#REF!),"")</f>
        <v>#REF!</v>
      </c>
      <c r="AQ54" s="343"/>
      <c r="AR54" s="343" t="e">
        <f>IF(AND('Mapa final'!#REF!="Media",'Mapa final'!#REF!="Mayor"),CONCATENATE("R",'Mapa final'!#REF!),"")</f>
        <v>#REF!</v>
      </c>
      <c r="AS54" s="343"/>
      <c r="AT54" s="343" t="e">
        <f>IF(AND('Mapa final'!#REF!="Media",'Mapa final'!#REF!="Mayor"),CONCATENATE("R",'Mapa final'!#REF!),"")</f>
        <v>#REF!</v>
      </c>
      <c r="AU54" s="343"/>
      <c r="AV54" s="343" t="e">
        <f>IF(AND('Mapa final'!#REF!="Media",'Mapa final'!#REF!="Mayor"),CONCATENATE("R",'Mapa final'!#REF!),"")</f>
        <v>#REF!</v>
      </c>
      <c r="AW54" s="343"/>
      <c r="AX54" s="330" t="str">
        <f>IF(AND('Mapa final'!$K$35="Media",'Mapa final'!$O$35="Catastrófico"),CONCATENATE("R",'Mapa final'!$A$35),"")</f>
        <v/>
      </c>
      <c r="AY54" s="327"/>
      <c r="AZ54" s="327" t="e">
        <f>IF(AND('Mapa final'!#REF!="Media",'Mapa final'!#REF!="Catastrófico"),CONCATENATE("R",'Mapa final'!#REF!),"")</f>
        <v>#REF!</v>
      </c>
      <c r="BA54" s="327"/>
      <c r="BB54" s="327" t="e">
        <f>IF(AND('Mapa final'!#REF!="Media",'Mapa final'!#REF!="Catastrófico"),CONCATENATE("R",'Mapa final'!#REF!),"")</f>
        <v>#REF!</v>
      </c>
      <c r="BC54" s="327"/>
      <c r="BD54" s="327" t="e">
        <f>IF(AND('Mapa final'!#REF!="Media",'Mapa final'!#REF!="Catastrófico"),CONCATENATE("R",'Mapa final'!#REF!),"")</f>
        <v>#REF!</v>
      </c>
      <c r="BE54" s="327"/>
      <c r="BF54" s="327" t="e">
        <f>IF(AND('Mapa final'!#REF!="Media",'Mapa final'!#REF!="Catastrófico"),CONCATENATE("R",'Mapa final'!#REF!),"")</f>
        <v>#REF!</v>
      </c>
      <c r="BG54" s="329"/>
      <c r="BH54" s="36"/>
      <c r="BI54" s="371"/>
      <c r="BJ54" s="372"/>
      <c r="BK54" s="372"/>
      <c r="BL54" s="372"/>
      <c r="BM54" s="372"/>
      <c r="BN54" s="373"/>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row>
    <row r="55" spans="1:100" ht="15" customHeight="1" x14ac:dyDescent="0.25">
      <c r="A55" s="36"/>
      <c r="B55" s="203"/>
      <c r="C55" s="204"/>
      <c r="D55" s="205"/>
      <c r="E55" s="319"/>
      <c r="F55" s="320"/>
      <c r="G55" s="320"/>
      <c r="H55" s="320"/>
      <c r="I55" s="320"/>
      <c r="J55" s="309"/>
      <c r="K55" s="310"/>
      <c r="L55" s="310"/>
      <c r="M55" s="310"/>
      <c r="N55" s="310"/>
      <c r="O55" s="310"/>
      <c r="P55" s="310"/>
      <c r="Q55" s="310"/>
      <c r="R55" s="310"/>
      <c r="S55" s="310"/>
      <c r="T55" s="309"/>
      <c r="U55" s="310"/>
      <c r="V55" s="310"/>
      <c r="W55" s="310"/>
      <c r="X55" s="310"/>
      <c r="Y55" s="310"/>
      <c r="Z55" s="310"/>
      <c r="AA55" s="310"/>
      <c r="AB55" s="310"/>
      <c r="AC55" s="310"/>
      <c r="AD55" s="309"/>
      <c r="AE55" s="310"/>
      <c r="AF55" s="310"/>
      <c r="AG55" s="310"/>
      <c r="AH55" s="310"/>
      <c r="AI55" s="310"/>
      <c r="AJ55" s="310"/>
      <c r="AK55" s="310"/>
      <c r="AL55" s="310"/>
      <c r="AM55" s="310"/>
      <c r="AN55" s="342"/>
      <c r="AO55" s="343"/>
      <c r="AP55" s="343"/>
      <c r="AQ55" s="343"/>
      <c r="AR55" s="343"/>
      <c r="AS55" s="343"/>
      <c r="AT55" s="343"/>
      <c r="AU55" s="343"/>
      <c r="AV55" s="343"/>
      <c r="AW55" s="343"/>
      <c r="AX55" s="330"/>
      <c r="AY55" s="327"/>
      <c r="AZ55" s="327"/>
      <c r="BA55" s="327"/>
      <c r="BB55" s="327"/>
      <c r="BC55" s="327"/>
      <c r="BD55" s="327"/>
      <c r="BE55" s="327"/>
      <c r="BF55" s="327"/>
      <c r="BG55" s="329"/>
      <c r="BH55" s="36"/>
      <c r="BI55" s="371"/>
      <c r="BJ55" s="372"/>
      <c r="BK55" s="372"/>
      <c r="BL55" s="372"/>
      <c r="BM55" s="372"/>
      <c r="BN55" s="373"/>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row>
    <row r="56" spans="1:100" ht="15" customHeight="1" x14ac:dyDescent="0.25">
      <c r="A56" s="36"/>
      <c r="B56" s="203"/>
      <c r="C56" s="204"/>
      <c r="D56" s="205"/>
      <c r="E56" s="319"/>
      <c r="F56" s="320"/>
      <c r="G56" s="320"/>
      <c r="H56" s="320"/>
      <c r="I56" s="320"/>
      <c r="J56" s="309" t="e">
        <f>IF(AND('Mapa final'!#REF!="Media",'Mapa final'!#REF!="Leve"),CONCATENATE("R",'Mapa final'!#REF!),"")</f>
        <v>#REF!</v>
      </c>
      <c r="K56" s="310"/>
      <c r="L56" s="310" t="e">
        <f>IF(AND('Mapa final'!#REF!="Media",'Mapa final'!#REF!="Leve"),CONCATENATE("R",'Mapa final'!#REF!),"")</f>
        <v>#REF!</v>
      </c>
      <c r="M56" s="310"/>
      <c r="N56" s="310" t="str">
        <f>IF(AND('Mapa final'!$K$38="Media",'Mapa final'!$O$38="Leve"),CONCATENATE("R",'Mapa final'!$A$38),"")</f>
        <v/>
      </c>
      <c r="O56" s="310"/>
      <c r="P56" s="310" t="e">
        <f>IF(AND('Mapa final'!#REF!="Media",'Mapa final'!#REF!="Leve"),CONCATENATE("R",'Mapa final'!#REF!),"")</f>
        <v>#REF!</v>
      </c>
      <c r="Q56" s="310"/>
      <c r="R56" s="310" t="e">
        <f>IF(AND('Mapa final'!#REF!="Media",'Mapa final'!#REF!="Leve"),CONCATENATE("R",'Mapa final'!#REF!),"")</f>
        <v>#REF!</v>
      </c>
      <c r="S56" s="310"/>
      <c r="T56" s="309" t="e">
        <f>IF(AND('Mapa final'!#REF!="Media",'Mapa final'!#REF!="Menor"),CONCATENATE("R",'Mapa final'!#REF!),"")</f>
        <v>#REF!</v>
      </c>
      <c r="U56" s="310"/>
      <c r="V56" s="310" t="e">
        <f>IF(AND('Mapa final'!#REF!="Media",'Mapa final'!#REF!="Menor"),CONCATENATE("R",'Mapa final'!#REF!),"")</f>
        <v>#REF!</v>
      </c>
      <c r="W56" s="310"/>
      <c r="X56" s="310" t="str">
        <f>IF(AND('Mapa final'!$K$38="Media",'Mapa final'!$O$38="Menor"),CONCATENATE("R",'Mapa final'!$A$38),"")</f>
        <v/>
      </c>
      <c r="Y56" s="310"/>
      <c r="Z56" s="310" t="e">
        <f>IF(AND('Mapa final'!#REF!="Media",'Mapa final'!#REF!="Menor"),CONCATENATE("R",'Mapa final'!#REF!),"")</f>
        <v>#REF!</v>
      </c>
      <c r="AA56" s="310"/>
      <c r="AB56" s="310" t="e">
        <f>IF(AND('Mapa final'!#REF!="Media",'Mapa final'!#REF!="Menor"),CONCATENATE("R",'Mapa final'!#REF!),"")</f>
        <v>#REF!</v>
      </c>
      <c r="AC56" s="310"/>
      <c r="AD56" s="309" t="e">
        <f>IF(AND('Mapa final'!#REF!="Media",'Mapa final'!#REF!="Moderado"),CONCATENATE("R",'Mapa final'!#REF!),"")</f>
        <v>#REF!</v>
      </c>
      <c r="AE56" s="310"/>
      <c r="AF56" s="310" t="e">
        <f>IF(AND('Mapa final'!#REF!="Media",'Mapa final'!#REF!="Moderado"),CONCATENATE("R",'Mapa final'!#REF!),"")</f>
        <v>#REF!</v>
      </c>
      <c r="AG56" s="310"/>
      <c r="AH56" s="310" t="e">
        <f>IF(AND('Mapa final'!$K$38="Media",'Mapa final'!$O$38="Moderado"),CONCATENATE("R",'Mapa final'!$A$38),"")</f>
        <v>#REF!</v>
      </c>
      <c r="AI56" s="310"/>
      <c r="AJ56" s="310" t="e">
        <f>IF(AND('Mapa final'!#REF!="Media",'Mapa final'!#REF!="Moderado"),CONCATENATE("R",'Mapa final'!#REF!),"")</f>
        <v>#REF!</v>
      </c>
      <c r="AK56" s="310"/>
      <c r="AL56" s="310" t="e">
        <f>IF(AND('Mapa final'!#REF!="Media",'Mapa final'!#REF!="Moderado"),CONCATENATE("R",'Mapa final'!#REF!),"")</f>
        <v>#REF!</v>
      </c>
      <c r="AM56" s="310"/>
      <c r="AN56" s="342" t="e">
        <f>IF(AND('Mapa final'!#REF!="Media",'Mapa final'!#REF!="Mayor"),CONCATENATE("R",'Mapa final'!#REF!),"")</f>
        <v>#REF!</v>
      </c>
      <c r="AO56" s="343"/>
      <c r="AP56" s="343" t="e">
        <f>IF(AND('Mapa final'!#REF!="Media",'Mapa final'!#REF!="Mayor"),CONCATENATE("R",'Mapa final'!#REF!),"")</f>
        <v>#REF!</v>
      </c>
      <c r="AQ56" s="343"/>
      <c r="AR56" s="343" t="str">
        <f>IF(AND('Mapa final'!$K$38="Media",'Mapa final'!$O$38="Mayor"),CONCATENATE("R",'Mapa final'!$A$38),"")</f>
        <v/>
      </c>
      <c r="AS56" s="343"/>
      <c r="AT56" s="343" t="e">
        <f>IF(AND('Mapa final'!#REF!="Media",'Mapa final'!#REF!="Mayor"),CONCATENATE("R",'Mapa final'!#REF!),"")</f>
        <v>#REF!</v>
      </c>
      <c r="AU56" s="343"/>
      <c r="AV56" s="343" t="e">
        <f>IF(AND('Mapa final'!#REF!="Media",'Mapa final'!#REF!="Mayor"),CONCATENATE("R",'Mapa final'!#REF!),"")</f>
        <v>#REF!</v>
      </c>
      <c r="AW56" s="343"/>
      <c r="AX56" s="330" t="e">
        <f>IF(AND('Mapa final'!#REF!="Media",'Mapa final'!#REF!="Catastrófico"),CONCATENATE("R",'Mapa final'!#REF!),"")</f>
        <v>#REF!</v>
      </c>
      <c r="AY56" s="327"/>
      <c r="AZ56" s="327" t="e">
        <f>IF(AND('Mapa final'!#REF!="Media",'Mapa final'!#REF!="Catastrófico"),CONCATENATE("R",'Mapa final'!#REF!),"")</f>
        <v>#REF!</v>
      </c>
      <c r="BA56" s="327"/>
      <c r="BB56" s="327" t="str">
        <f>IF(AND('Mapa final'!$K$38="Media",'Mapa final'!$O$38="Catastrófico"),CONCATENATE("R",'Mapa final'!$A$38),"")</f>
        <v/>
      </c>
      <c r="BC56" s="327"/>
      <c r="BD56" s="327" t="e">
        <f>IF(AND('Mapa final'!#REF!="Media",'Mapa final'!#REF!="Catastrófico"),CONCATENATE("R",'Mapa final'!#REF!),"")</f>
        <v>#REF!</v>
      </c>
      <c r="BE56" s="327"/>
      <c r="BF56" s="327" t="e">
        <f>IF(AND('Mapa final'!#REF!="Media",'Mapa final'!#REF!="Catastrófico"),CONCATENATE("R",'Mapa final'!#REF!),"")</f>
        <v>#REF!</v>
      </c>
      <c r="BG56" s="329"/>
      <c r="BH56" s="36"/>
      <c r="BI56" s="371"/>
      <c r="BJ56" s="372"/>
      <c r="BK56" s="372"/>
      <c r="BL56" s="372"/>
      <c r="BM56" s="372"/>
      <c r="BN56" s="373"/>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row>
    <row r="57" spans="1:100" ht="15" customHeight="1" x14ac:dyDescent="0.25">
      <c r="A57" s="36"/>
      <c r="B57" s="203"/>
      <c r="C57" s="204"/>
      <c r="D57" s="205"/>
      <c r="E57" s="319"/>
      <c r="F57" s="320"/>
      <c r="G57" s="320"/>
      <c r="H57" s="320"/>
      <c r="I57" s="320"/>
      <c r="J57" s="309"/>
      <c r="K57" s="310"/>
      <c r="L57" s="310"/>
      <c r="M57" s="310"/>
      <c r="N57" s="310"/>
      <c r="O57" s="310"/>
      <c r="P57" s="310"/>
      <c r="Q57" s="310"/>
      <c r="R57" s="310"/>
      <c r="S57" s="310"/>
      <c r="T57" s="309"/>
      <c r="U57" s="310"/>
      <c r="V57" s="310"/>
      <c r="W57" s="310"/>
      <c r="X57" s="310"/>
      <c r="Y57" s="310"/>
      <c r="Z57" s="310"/>
      <c r="AA57" s="310"/>
      <c r="AB57" s="310"/>
      <c r="AC57" s="310"/>
      <c r="AD57" s="309"/>
      <c r="AE57" s="310"/>
      <c r="AF57" s="310"/>
      <c r="AG57" s="310"/>
      <c r="AH57" s="310"/>
      <c r="AI57" s="310"/>
      <c r="AJ57" s="310"/>
      <c r="AK57" s="310"/>
      <c r="AL57" s="310"/>
      <c r="AM57" s="310"/>
      <c r="AN57" s="342"/>
      <c r="AO57" s="343"/>
      <c r="AP57" s="343"/>
      <c r="AQ57" s="343"/>
      <c r="AR57" s="343"/>
      <c r="AS57" s="343"/>
      <c r="AT57" s="343"/>
      <c r="AU57" s="343"/>
      <c r="AV57" s="343"/>
      <c r="AW57" s="343"/>
      <c r="AX57" s="330"/>
      <c r="AY57" s="327"/>
      <c r="AZ57" s="327"/>
      <c r="BA57" s="327"/>
      <c r="BB57" s="327"/>
      <c r="BC57" s="327"/>
      <c r="BD57" s="327"/>
      <c r="BE57" s="327"/>
      <c r="BF57" s="327"/>
      <c r="BG57" s="329"/>
      <c r="BH57" s="36"/>
      <c r="BI57" s="371"/>
      <c r="BJ57" s="372"/>
      <c r="BK57" s="372"/>
      <c r="BL57" s="372"/>
      <c r="BM57" s="372"/>
      <c r="BN57" s="373"/>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row>
    <row r="58" spans="1:100" ht="15" customHeight="1" x14ac:dyDescent="0.25">
      <c r="A58" s="36"/>
      <c r="B58" s="203"/>
      <c r="C58" s="204"/>
      <c r="D58" s="205"/>
      <c r="E58" s="319"/>
      <c r="F58" s="320"/>
      <c r="G58" s="320"/>
      <c r="H58" s="320"/>
      <c r="I58" s="320"/>
      <c r="J58" s="309" t="str">
        <f>IF(AND('Mapa final'!$K$41="Media",'Mapa final'!$O$41="Leve"),CONCATENATE("R",'Mapa final'!$A$41),"")</f>
        <v/>
      </c>
      <c r="K58" s="310"/>
      <c r="L58" s="310" t="e">
        <f>IF(AND('Mapa final'!#REF!="Media",'Mapa final'!#REF!="Leve"),CONCATENATE("R",'Mapa final'!#REF!),"")</f>
        <v>#REF!</v>
      </c>
      <c r="M58" s="310"/>
      <c r="N58" s="310" t="str">
        <f>IF(AND('Mapa final'!$K$44="Media",'Mapa final'!$O$44="Leve"),CONCATENATE("R",'Mapa final'!$A$44),"")</f>
        <v/>
      </c>
      <c r="O58" s="310"/>
      <c r="P58" s="310" t="str">
        <f>IF(AND('Mapa final'!$K$47="Media",'Mapa final'!$O$47="Leve"),CONCATENATE("R",'Mapa final'!$A$47),"")</f>
        <v/>
      </c>
      <c r="Q58" s="310"/>
      <c r="R58" s="310" t="str">
        <f>IF(AND('Mapa final'!$K$50="Media",'Mapa final'!$O$50="Leve"),CONCATENATE("R",'Mapa final'!$A$50),"")</f>
        <v/>
      </c>
      <c r="S58" s="313"/>
      <c r="T58" s="309" t="str">
        <f>IF(AND('Mapa final'!$K$41="Media",'Mapa final'!$O$41="Menor"),CONCATENATE("R",'Mapa final'!$A$41),"")</f>
        <v/>
      </c>
      <c r="U58" s="310"/>
      <c r="V58" s="310" t="e">
        <f>IF(AND('Mapa final'!#REF!="Media",'Mapa final'!#REF!="Menor"),CONCATENATE("R",'Mapa final'!#REF!),"")</f>
        <v>#REF!</v>
      </c>
      <c r="W58" s="310"/>
      <c r="X58" s="310" t="str">
        <f>IF(AND('Mapa final'!$K$44="Media",'Mapa final'!$O$44="Menor"),CONCATENATE("R",'Mapa final'!$A$44),"")</f>
        <v/>
      </c>
      <c r="Y58" s="310"/>
      <c r="Z58" s="310" t="str">
        <f>IF(AND('Mapa final'!$K$47="Media",'Mapa final'!$O$47="Menor"),CONCATENATE("R",'Mapa final'!$A$47),"")</f>
        <v/>
      </c>
      <c r="AA58" s="310"/>
      <c r="AB58" s="310" t="str">
        <f>IF(AND('Mapa final'!$K$50="Media",'Mapa final'!$O$50="Menor"),CONCATENATE("R",'Mapa final'!$A$50),"")</f>
        <v/>
      </c>
      <c r="AC58" s="313"/>
      <c r="AD58" s="309" t="str">
        <f>IF(AND('Mapa final'!$K$41="Media",'Mapa final'!$O$41="Moderado"),CONCATENATE("R",'Mapa final'!$A$41),"")</f>
        <v/>
      </c>
      <c r="AE58" s="310"/>
      <c r="AF58" s="310" t="e">
        <f>IF(AND('Mapa final'!#REF!="Media",'Mapa final'!#REF!="Moderado"),CONCATENATE("R",'Mapa final'!#REF!),"")</f>
        <v>#REF!</v>
      </c>
      <c r="AG58" s="310"/>
      <c r="AH58" s="310" t="str">
        <f>IF(AND('Mapa final'!$K$44="Media",'Mapa final'!$O$44="Moderado"),CONCATENATE("R",'Mapa final'!$A$44),"")</f>
        <v/>
      </c>
      <c r="AI58" s="310"/>
      <c r="AJ58" s="310" t="str">
        <f>IF(AND('Mapa final'!$K$47="Media",'Mapa final'!$O$47="Moderado"),CONCATENATE("R",'Mapa final'!$A$47),"")</f>
        <v/>
      </c>
      <c r="AK58" s="310"/>
      <c r="AL58" s="310" t="str">
        <f>IF(AND('Mapa final'!$K$50="Media",'Mapa final'!$O$50="Moderado"),CONCATENATE("R",'Mapa final'!$A$50),"")</f>
        <v/>
      </c>
      <c r="AM58" s="313"/>
      <c r="AN58" s="342" t="str">
        <f>IF(AND('Mapa final'!$K$41="Media",'Mapa final'!$O$41="Mayor"),CONCATENATE("R",'Mapa final'!$A$41),"")</f>
        <v/>
      </c>
      <c r="AO58" s="343"/>
      <c r="AP58" s="343" t="e">
        <f>IF(AND('Mapa final'!#REF!="Media",'Mapa final'!#REF!="Mayor"),CONCATENATE("R",'Mapa final'!#REF!),"")</f>
        <v>#REF!</v>
      </c>
      <c r="AQ58" s="343"/>
      <c r="AR58" s="343" t="str">
        <f>IF(AND('Mapa final'!$K$44="Media",'Mapa final'!$O$44="Mayor"),CONCATENATE("R",'Mapa final'!$A$44),"")</f>
        <v/>
      </c>
      <c r="AS58" s="343"/>
      <c r="AT58" s="343" t="str">
        <f>IF(AND('Mapa final'!$K$47="Media",'Mapa final'!$O$47="Mayor"),CONCATENATE("R",'Mapa final'!$A$47),"")</f>
        <v/>
      </c>
      <c r="AU58" s="343"/>
      <c r="AV58" s="343" t="str">
        <f>IF(AND('Mapa final'!$K$50="Media",'Mapa final'!$O$50="Mayor"),CONCATENATE("R",'Mapa final'!$A$50),"")</f>
        <v/>
      </c>
      <c r="AW58" s="344"/>
      <c r="AX58" s="330" t="str">
        <f>IF(AND('Mapa final'!$K$41="Media",'Mapa final'!$O$41="Catastrófico"),CONCATENATE("R",'Mapa final'!$A$41),"")</f>
        <v/>
      </c>
      <c r="AY58" s="327"/>
      <c r="AZ58" s="327" t="e">
        <f>IF(AND('Mapa final'!#REF!="Media",'Mapa final'!#REF!="Catastrófico"),CONCATENATE("R",'Mapa final'!#REF!),"")</f>
        <v>#REF!</v>
      </c>
      <c r="BA58" s="327"/>
      <c r="BB58" s="327" t="str">
        <f>IF(AND('Mapa final'!$K$44="Media",'Mapa final'!$O$44="Catastrófico"),CONCATENATE("R",'Mapa final'!$A$44),"")</f>
        <v/>
      </c>
      <c r="BC58" s="327"/>
      <c r="BD58" s="327" t="str">
        <f>IF(AND('Mapa final'!$K$47="Media",'Mapa final'!$O$47="Catastrófico"),CONCATENATE("R",'Mapa final'!$A$47),"")</f>
        <v/>
      </c>
      <c r="BE58" s="327"/>
      <c r="BF58" s="327" t="str">
        <f>IF(AND('Mapa final'!$K$50="Media",'Mapa final'!$O$50="Catastrófico"),CONCATENATE("R",'Mapa final'!$A$50),"")</f>
        <v/>
      </c>
      <c r="BG58" s="329"/>
      <c r="BH58" s="36"/>
      <c r="BI58" s="371"/>
      <c r="BJ58" s="372"/>
      <c r="BK58" s="372"/>
      <c r="BL58" s="372"/>
      <c r="BM58" s="372"/>
      <c r="BN58" s="373"/>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row>
    <row r="59" spans="1:100" ht="15" customHeight="1" thickBot="1" x14ac:dyDescent="0.3">
      <c r="A59" s="36"/>
      <c r="B59" s="203"/>
      <c r="C59" s="204"/>
      <c r="D59" s="205"/>
      <c r="E59" s="319"/>
      <c r="F59" s="320"/>
      <c r="G59" s="320"/>
      <c r="H59" s="320"/>
      <c r="I59" s="320"/>
      <c r="J59" s="309"/>
      <c r="K59" s="310"/>
      <c r="L59" s="310"/>
      <c r="M59" s="310"/>
      <c r="N59" s="310"/>
      <c r="O59" s="310"/>
      <c r="P59" s="310"/>
      <c r="Q59" s="310"/>
      <c r="R59" s="310"/>
      <c r="S59" s="313"/>
      <c r="T59" s="309"/>
      <c r="U59" s="310"/>
      <c r="V59" s="310"/>
      <c r="W59" s="310"/>
      <c r="X59" s="310"/>
      <c r="Y59" s="310"/>
      <c r="Z59" s="310"/>
      <c r="AA59" s="310"/>
      <c r="AB59" s="310"/>
      <c r="AC59" s="313"/>
      <c r="AD59" s="309"/>
      <c r="AE59" s="310"/>
      <c r="AF59" s="310"/>
      <c r="AG59" s="310"/>
      <c r="AH59" s="310"/>
      <c r="AI59" s="310"/>
      <c r="AJ59" s="310"/>
      <c r="AK59" s="310"/>
      <c r="AL59" s="310"/>
      <c r="AM59" s="313"/>
      <c r="AN59" s="342"/>
      <c r="AO59" s="343"/>
      <c r="AP59" s="343"/>
      <c r="AQ59" s="343"/>
      <c r="AR59" s="343"/>
      <c r="AS59" s="343"/>
      <c r="AT59" s="343"/>
      <c r="AU59" s="343"/>
      <c r="AV59" s="343"/>
      <c r="AW59" s="344"/>
      <c r="AX59" s="331"/>
      <c r="AY59" s="328"/>
      <c r="AZ59" s="328"/>
      <c r="BA59" s="328"/>
      <c r="BB59" s="328"/>
      <c r="BC59" s="328"/>
      <c r="BD59" s="328"/>
      <c r="BE59" s="328"/>
      <c r="BF59" s="328"/>
      <c r="BG59" s="332"/>
      <c r="BH59" s="36"/>
      <c r="BI59" s="371"/>
      <c r="BJ59" s="372"/>
      <c r="BK59" s="372"/>
      <c r="BL59" s="372"/>
      <c r="BM59" s="372"/>
      <c r="BN59" s="373"/>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row>
    <row r="60" spans="1:100" ht="15" customHeight="1" x14ac:dyDescent="0.25">
      <c r="A60" s="36"/>
      <c r="B60" s="203"/>
      <c r="C60" s="204"/>
      <c r="D60" s="205"/>
      <c r="E60" s="317" t="s">
        <v>98</v>
      </c>
      <c r="F60" s="318"/>
      <c r="G60" s="318"/>
      <c r="H60" s="318"/>
      <c r="I60" s="318"/>
      <c r="J60" s="314" t="str">
        <f>IF(AND('Mapa final'!$K$7="Baja",'Mapa final'!$O$7="Leve"),CONCATENATE("R",'Mapa final'!$A$7),"")</f>
        <v/>
      </c>
      <c r="K60" s="315"/>
      <c r="L60" s="315" t="e">
        <f>IF(AND('Mapa final'!#REF!="Baja",'Mapa final'!#REF!="Leve"),CONCATENATE("R",'Mapa final'!#REF!),"")</f>
        <v>#REF!</v>
      </c>
      <c r="M60" s="315"/>
      <c r="N60" s="315" t="e">
        <f>IF(AND('Mapa final'!#REF!="Baja",'Mapa final'!#REF!="Leve"),CONCATENATE("R",'Mapa final'!#REF!),"")</f>
        <v>#REF!</v>
      </c>
      <c r="O60" s="315"/>
      <c r="P60" s="315" t="e">
        <f>IF(AND('Mapa final'!#REF!="Baja",'Mapa final'!#REF!="Leve"),CONCATENATE("R",'Mapa final'!#REF!),"")</f>
        <v>#REF!</v>
      </c>
      <c r="Q60" s="315"/>
      <c r="R60" s="315" t="e">
        <f>IF(AND('Mapa final'!#REF!="Baja",'Mapa final'!#REF!="Leve"),CONCATENATE("R",'Mapa final'!#REF!),"")</f>
        <v>#REF!</v>
      </c>
      <c r="S60" s="394"/>
      <c r="T60" s="323" t="str">
        <f>IF(AND('Mapa final'!$K$7="Baja",'Mapa final'!$O$7="Menor"),CONCATENATE("R",'Mapa final'!$A$7),"")</f>
        <v/>
      </c>
      <c r="U60" s="324"/>
      <c r="V60" s="324" t="e">
        <f>IF(AND('Mapa final'!#REF!="Baja",'Mapa final'!#REF!="Menor"),CONCATENATE("R",'Mapa final'!#REF!),"")</f>
        <v>#REF!</v>
      </c>
      <c r="W60" s="324"/>
      <c r="X60" s="324" t="e">
        <f>IF(AND('Mapa final'!#REF!="Baja",'Mapa final'!#REF!="Menor"),CONCATENATE("R",'Mapa final'!#REF!),"")</f>
        <v>#REF!</v>
      </c>
      <c r="Y60" s="324"/>
      <c r="Z60" s="324" t="e">
        <f>IF(AND('Mapa final'!#REF!="Baja",'Mapa final'!#REF!="Menor"),CONCATENATE("R",'Mapa final'!#REF!),"")</f>
        <v>#REF!</v>
      </c>
      <c r="AA60" s="324"/>
      <c r="AB60" s="324" t="e">
        <f>IF(AND('Mapa final'!#REF!="Baja",'Mapa final'!#REF!="Menor"),CONCATENATE("R",'Mapa final'!#REF!),"")</f>
        <v>#REF!</v>
      </c>
      <c r="AC60" s="325"/>
      <c r="AD60" s="323" t="str">
        <f>IF(AND('Mapa final'!$K$7="Baja",'Mapa final'!$O$7="Moderado"),CONCATENATE("R",'Mapa final'!$A$7),"")</f>
        <v/>
      </c>
      <c r="AE60" s="324"/>
      <c r="AF60" s="324" t="e">
        <f>IF(AND('Mapa final'!#REF!="Baja",'Mapa final'!#REF!="Moderado"),CONCATENATE("R",'Mapa final'!#REF!),"")</f>
        <v>#REF!</v>
      </c>
      <c r="AG60" s="324"/>
      <c r="AH60" s="324" t="e">
        <f>IF(AND('Mapa final'!#REF!="Baja",'Mapa final'!#REF!="Moderado"),CONCATENATE("R",'Mapa final'!#REF!),"")</f>
        <v>#REF!</v>
      </c>
      <c r="AI60" s="324"/>
      <c r="AJ60" s="324" t="e">
        <f>IF(AND('Mapa final'!#REF!="Baja",'Mapa final'!#REF!="Moderado"),CONCATENATE("R",'Mapa final'!#REF!),"")</f>
        <v>#REF!</v>
      </c>
      <c r="AK60" s="324"/>
      <c r="AL60" s="324" t="e">
        <f>IF(AND('Mapa final'!#REF!="Baja",'Mapa final'!#REF!="Moderado"),CONCATENATE("R",'Mapa final'!#REF!),"")</f>
        <v>#REF!</v>
      </c>
      <c r="AM60" s="325"/>
      <c r="AN60" s="392" t="str">
        <f>IF(AND('Mapa final'!$K$7="Baja",'Mapa final'!$O$7="Mayor"),CONCATENATE("R",'Mapa final'!$A$7),"")</f>
        <v/>
      </c>
      <c r="AO60" s="349"/>
      <c r="AP60" s="349" t="e">
        <f>IF(AND('Mapa final'!#REF!="Baja",'Mapa final'!#REF!="Mayor"),CONCATENATE("R",'Mapa final'!#REF!),"")</f>
        <v>#REF!</v>
      </c>
      <c r="AQ60" s="349"/>
      <c r="AR60" s="349" t="e">
        <f>IF(AND('Mapa final'!#REF!="Baja",'Mapa final'!#REF!="Mayor"),CONCATENATE("R",'Mapa final'!#REF!),"")</f>
        <v>#REF!</v>
      </c>
      <c r="AS60" s="349"/>
      <c r="AT60" s="349" t="e">
        <f>IF(AND('Mapa final'!#REF!="Baja",'Mapa final'!#REF!="Mayor"),CONCATENATE("R",'Mapa final'!#REF!),"")</f>
        <v>#REF!</v>
      </c>
      <c r="AU60" s="349"/>
      <c r="AV60" s="349" t="e">
        <f>IF(AND('Mapa final'!#REF!="Baja",'Mapa final'!#REF!="Mayor"),CONCATENATE("R",'Mapa final'!#REF!),"")</f>
        <v>#REF!</v>
      </c>
      <c r="AW60" s="395"/>
      <c r="AX60" s="340" t="str">
        <f>IF(AND('Mapa final'!$K$7="Baja",'Mapa final'!$O$7="Catastrófico"),CONCATENATE("R",'Mapa final'!$A$7),"")</f>
        <v/>
      </c>
      <c r="AY60" s="333"/>
      <c r="AZ60" s="333" t="e">
        <f>IF(AND('Mapa final'!#REF!="Baja",'Mapa final'!#REF!="Catastrófico"),CONCATENATE("R",'Mapa final'!#REF!),"")</f>
        <v>#REF!</v>
      </c>
      <c r="BA60" s="333"/>
      <c r="BB60" s="333" t="e">
        <f>IF(AND('Mapa final'!#REF!="Baja",'Mapa final'!#REF!="Catastrófico"),CONCATENATE("R",'Mapa final'!#REF!),"")</f>
        <v>#REF!</v>
      </c>
      <c r="BC60" s="333"/>
      <c r="BD60" s="333" t="e">
        <f>IF(AND('Mapa final'!#REF!="Baja",'Mapa final'!#REF!="Catastrófico"),CONCATENATE("R",'Mapa final'!#REF!),"")</f>
        <v>#REF!</v>
      </c>
      <c r="BE60" s="333"/>
      <c r="BF60" s="333" t="e">
        <f>IF(AND('Mapa final'!#REF!="Baja",'Mapa final'!#REF!="Catastrófico"),CONCATENATE("R",'Mapa final'!#REF!),"")</f>
        <v>#REF!</v>
      </c>
      <c r="BG60" s="334"/>
      <c r="BH60" s="36"/>
      <c r="BI60" s="371"/>
      <c r="BJ60" s="372"/>
      <c r="BK60" s="372"/>
      <c r="BL60" s="372"/>
      <c r="BM60" s="372"/>
      <c r="BN60" s="373"/>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row>
    <row r="61" spans="1:100" ht="15" customHeight="1" x14ac:dyDescent="0.25">
      <c r="A61" s="36"/>
      <c r="B61" s="203"/>
      <c r="C61" s="204"/>
      <c r="D61" s="205"/>
      <c r="E61" s="319"/>
      <c r="F61" s="320"/>
      <c r="G61" s="320"/>
      <c r="H61" s="320"/>
      <c r="I61" s="320"/>
      <c r="J61" s="311"/>
      <c r="K61" s="312"/>
      <c r="L61" s="312"/>
      <c r="M61" s="312"/>
      <c r="N61" s="312"/>
      <c r="O61" s="312"/>
      <c r="P61" s="312"/>
      <c r="Q61" s="312"/>
      <c r="R61" s="312"/>
      <c r="S61" s="326"/>
      <c r="T61" s="309"/>
      <c r="U61" s="310"/>
      <c r="V61" s="310"/>
      <c r="W61" s="310"/>
      <c r="X61" s="310"/>
      <c r="Y61" s="310"/>
      <c r="Z61" s="310"/>
      <c r="AA61" s="310"/>
      <c r="AB61" s="310"/>
      <c r="AC61" s="313"/>
      <c r="AD61" s="309"/>
      <c r="AE61" s="310"/>
      <c r="AF61" s="310"/>
      <c r="AG61" s="310"/>
      <c r="AH61" s="310"/>
      <c r="AI61" s="310"/>
      <c r="AJ61" s="310"/>
      <c r="AK61" s="310"/>
      <c r="AL61" s="310"/>
      <c r="AM61" s="313"/>
      <c r="AN61" s="342"/>
      <c r="AO61" s="343"/>
      <c r="AP61" s="343"/>
      <c r="AQ61" s="343"/>
      <c r="AR61" s="343"/>
      <c r="AS61" s="343"/>
      <c r="AT61" s="343"/>
      <c r="AU61" s="343"/>
      <c r="AV61" s="343"/>
      <c r="AW61" s="344"/>
      <c r="AX61" s="330"/>
      <c r="AY61" s="327"/>
      <c r="AZ61" s="327"/>
      <c r="BA61" s="327"/>
      <c r="BB61" s="327"/>
      <c r="BC61" s="327"/>
      <c r="BD61" s="327"/>
      <c r="BE61" s="327"/>
      <c r="BF61" s="327"/>
      <c r="BG61" s="329"/>
      <c r="BH61" s="36"/>
      <c r="BI61" s="371"/>
      <c r="BJ61" s="372"/>
      <c r="BK61" s="372"/>
      <c r="BL61" s="372"/>
      <c r="BM61" s="372"/>
      <c r="BN61" s="373"/>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row>
    <row r="62" spans="1:100" ht="15" customHeight="1" x14ac:dyDescent="0.25">
      <c r="A62" s="36"/>
      <c r="B62" s="203"/>
      <c r="C62" s="204"/>
      <c r="D62" s="205"/>
      <c r="E62" s="319"/>
      <c r="F62" s="320"/>
      <c r="G62" s="320"/>
      <c r="H62" s="320"/>
      <c r="I62" s="320"/>
      <c r="J62" s="311" t="str">
        <f>IF(AND('Mapa final'!$K$10="Baja",'Mapa final'!$O$10="Leve"),CONCATENATE("R",'Mapa final'!$A$10),"")</f>
        <v/>
      </c>
      <c r="K62" s="312"/>
      <c r="L62" s="312" t="e">
        <f>IF(AND('Mapa final'!#REF!="Baja",'Mapa final'!#REF!="Leve"),CONCATENATE("R",'Mapa final'!#REF!),"")</f>
        <v>#REF!</v>
      </c>
      <c r="M62" s="312"/>
      <c r="N62" s="312" t="e">
        <f>IF(AND('Mapa final'!#REF!="Baja",'Mapa final'!#REF!="Leve"),CONCATENATE("R",'Mapa final'!#REF!),"")</f>
        <v>#REF!</v>
      </c>
      <c r="O62" s="312"/>
      <c r="P62" s="312" t="str">
        <f>IF(AND('Mapa final'!$K$13="Baja",'Mapa final'!$O$13="Leve"),CONCATENATE("R",'Mapa final'!$A$13),"")</f>
        <v/>
      </c>
      <c r="Q62" s="312"/>
      <c r="R62" s="312" t="e">
        <f>IF(AND('Mapa final'!#REF!="Baja",'Mapa final'!#REF!="Leve"),CONCATENATE("R",'Mapa final'!#REF!),"")</f>
        <v>#REF!</v>
      </c>
      <c r="S62" s="326"/>
      <c r="T62" s="309" t="str">
        <f>IF(AND('Mapa final'!$K$10="Baja",'Mapa final'!$O$10="Menor"),CONCATENATE("R",'Mapa final'!$A$10),"")</f>
        <v/>
      </c>
      <c r="U62" s="310"/>
      <c r="V62" s="310" t="e">
        <f>IF(AND('Mapa final'!#REF!="Baja",'Mapa final'!#REF!="Menor"),CONCATENATE("R",'Mapa final'!#REF!),"")</f>
        <v>#REF!</v>
      </c>
      <c r="W62" s="310"/>
      <c r="X62" s="310" t="e">
        <f>IF(AND('Mapa final'!#REF!="Baja",'Mapa final'!#REF!="Menor"),CONCATENATE("R",'Mapa final'!#REF!),"")</f>
        <v>#REF!</v>
      </c>
      <c r="Y62" s="310"/>
      <c r="Z62" s="310" t="str">
        <f>IF(AND('Mapa final'!$K$13="Baja",'Mapa final'!$O$13="Menor"),CONCATENATE("R",'Mapa final'!$A$13),"")</f>
        <v/>
      </c>
      <c r="AA62" s="310"/>
      <c r="AB62" s="310" t="e">
        <f>IF(AND('Mapa final'!#REF!="Baja",'Mapa final'!#REF!="Menor"),CONCATENATE("R",'Mapa final'!#REF!),"")</f>
        <v>#REF!</v>
      </c>
      <c r="AC62" s="313"/>
      <c r="AD62" s="309" t="str">
        <f>IF(AND('Mapa final'!$K$10="Baja",'Mapa final'!$O$10="Moderado"),CONCATENATE("R",'Mapa final'!$A$10),"")</f>
        <v/>
      </c>
      <c r="AE62" s="310"/>
      <c r="AF62" s="310" t="e">
        <f>IF(AND('Mapa final'!#REF!="Baja",'Mapa final'!#REF!="Moderado"),CONCATENATE("R",'Mapa final'!#REF!),"")</f>
        <v>#REF!</v>
      </c>
      <c r="AG62" s="310"/>
      <c r="AH62" s="310" t="e">
        <f>IF(AND('Mapa final'!#REF!="Baja",'Mapa final'!#REF!="Moderado"),CONCATENATE("R",'Mapa final'!#REF!),"")</f>
        <v>#REF!</v>
      </c>
      <c r="AI62" s="310"/>
      <c r="AJ62" s="310" t="e">
        <f>IF(AND('Mapa final'!$K$13="Baja",'Mapa final'!$O$13="Moderado"),CONCATENATE("R",'Mapa final'!$A$13),"")</f>
        <v>#REF!</v>
      </c>
      <c r="AK62" s="310"/>
      <c r="AL62" s="310" t="e">
        <f>IF(AND('Mapa final'!#REF!="Baja",'Mapa final'!#REF!="Moderado"),CONCATENATE("R",'Mapa final'!#REF!),"")</f>
        <v>#REF!</v>
      </c>
      <c r="AM62" s="313"/>
      <c r="AN62" s="342" t="str">
        <f>IF(AND('Mapa final'!$K$10="Baja",'Mapa final'!$O$10="Mayor"),CONCATENATE("R",'Mapa final'!$A$10),"")</f>
        <v/>
      </c>
      <c r="AO62" s="343"/>
      <c r="AP62" s="343" t="e">
        <f>IF(AND('Mapa final'!#REF!="Baja",'Mapa final'!#REF!="Mayor"),CONCATENATE("R",'Mapa final'!#REF!),"")</f>
        <v>#REF!</v>
      </c>
      <c r="AQ62" s="343"/>
      <c r="AR62" s="343" t="e">
        <f>IF(AND('Mapa final'!#REF!="Baja",'Mapa final'!#REF!="Mayor"),CONCATENATE("R",'Mapa final'!#REF!),"")</f>
        <v>#REF!</v>
      </c>
      <c r="AS62" s="343"/>
      <c r="AT62" s="343" t="str">
        <f>IF(AND('Mapa final'!$K$13="Baja",'Mapa final'!$O$13="Mayor"),CONCATENATE("R",'Mapa final'!$A$13),"")</f>
        <v/>
      </c>
      <c r="AU62" s="343"/>
      <c r="AV62" s="343" t="e">
        <f>IF(AND('Mapa final'!#REF!="Baja",'Mapa final'!#REF!="Mayor"),CONCATENATE("R",'Mapa final'!#REF!),"")</f>
        <v>#REF!</v>
      </c>
      <c r="AW62" s="344"/>
      <c r="AX62" s="330" t="str">
        <f>IF(AND('Mapa final'!$K$10="Baja",'Mapa final'!$O$10="Catastrófico"),CONCATENATE("R",'Mapa final'!$A$10),"")</f>
        <v/>
      </c>
      <c r="AY62" s="327"/>
      <c r="AZ62" s="327" t="e">
        <f>IF(AND('Mapa final'!#REF!="Baja",'Mapa final'!#REF!="Catastrófico"),CONCATENATE("R",'Mapa final'!#REF!),"")</f>
        <v>#REF!</v>
      </c>
      <c r="BA62" s="327"/>
      <c r="BB62" s="327" t="e">
        <f>IF(AND('Mapa final'!#REF!="Baja",'Mapa final'!#REF!="Catastrófico"),CONCATENATE("R",'Mapa final'!#REF!),"")</f>
        <v>#REF!</v>
      </c>
      <c r="BC62" s="327"/>
      <c r="BD62" s="327" t="str">
        <f>IF(AND('Mapa final'!$K$13="Baja",'Mapa final'!$O$13="Catastrófico"),CONCATENATE("R",'Mapa final'!$A$13),"")</f>
        <v/>
      </c>
      <c r="BE62" s="327"/>
      <c r="BF62" s="327" t="e">
        <f>IF(AND('Mapa final'!#REF!="Baja",'Mapa final'!#REF!="Catastrófico"),CONCATENATE("R",'Mapa final'!#REF!),"")</f>
        <v>#REF!</v>
      </c>
      <c r="BG62" s="329"/>
      <c r="BH62" s="36"/>
      <c r="BI62" s="371"/>
      <c r="BJ62" s="372"/>
      <c r="BK62" s="372"/>
      <c r="BL62" s="372"/>
      <c r="BM62" s="372"/>
      <c r="BN62" s="373"/>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row>
    <row r="63" spans="1:100" ht="15" customHeight="1" x14ac:dyDescent="0.25">
      <c r="A63" s="36"/>
      <c r="B63" s="203"/>
      <c r="C63" s="204"/>
      <c r="D63" s="205"/>
      <c r="E63" s="319"/>
      <c r="F63" s="320"/>
      <c r="G63" s="320"/>
      <c r="H63" s="320"/>
      <c r="I63" s="320"/>
      <c r="J63" s="311"/>
      <c r="K63" s="312"/>
      <c r="L63" s="312"/>
      <c r="M63" s="312"/>
      <c r="N63" s="312"/>
      <c r="O63" s="312"/>
      <c r="P63" s="312"/>
      <c r="Q63" s="312"/>
      <c r="R63" s="312"/>
      <c r="S63" s="326"/>
      <c r="T63" s="309"/>
      <c r="U63" s="310"/>
      <c r="V63" s="310"/>
      <c r="W63" s="310"/>
      <c r="X63" s="310"/>
      <c r="Y63" s="310"/>
      <c r="Z63" s="310"/>
      <c r="AA63" s="310"/>
      <c r="AB63" s="310"/>
      <c r="AC63" s="313"/>
      <c r="AD63" s="309"/>
      <c r="AE63" s="310"/>
      <c r="AF63" s="310"/>
      <c r="AG63" s="310"/>
      <c r="AH63" s="310"/>
      <c r="AI63" s="310"/>
      <c r="AJ63" s="310"/>
      <c r="AK63" s="310"/>
      <c r="AL63" s="310"/>
      <c r="AM63" s="313"/>
      <c r="AN63" s="342"/>
      <c r="AO63" s="343"/>
      <c r="AP63" s="343"/>
      <c r="AQ63" s="343"/>
      <c r="AR63" s="343"/>
      <c r="AS63" s="343"/>
      <c r="AT63" s="343"/>
      <c r="AU63" s="343"/>
      <c r="AV63" s="343"/>
      <c r="AW63" s="344"/>
      <c r="AX63" s="330"/>
      <c r="AY63" s="327"/>
      <c r="AZ63" s="327"/>
      <c r="BA63" s="327"/>
      <c r="BB63" s="327"/>
      <c r="BC63" s="327"/>
      <c r="BD63" s="327"/>
      <c r="BE63" s="327"/>
      <c r="BF63" s="327"/>
      <c r="BG63" s="329"/>
      <c r="BH63" s="36"/>
      <c r="BI63" s="371"/>
      <c r="BJ63" s="372"/>
      <c r="BK63" s="372"/>
      <c r="BL63" s="372"/>
      <c r="BM63" s="372"/>
      <c r="BN63" s="373"/>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row>
    <row r="64" spans="1:100" ht="15" customHeight="1" x14ac:dyDescent="0.25">
      <c r="A64" s="36"/>
      <c r="B64" s="203"/>
      <c r="C64" s="204"/>
      <c r="D64" s="205"/>
      <c r="E64" s="319"/>
      <c r="F64" s="320"/>
      <c r="G64" s="320"/>
      <c r="H64" s="320"/>
      <c r="I64" s="320"/>
      <c r="J64" s="311" t="e">
        <f>IF(AND('Mapa final'!#REF!="Baja",'Mapa final'!#REF!="Leve"),CONCATENATE("R",'Mapa final'!#REF!),"")</f>
        <v>#REF!</v>
      </c>
      <c r="K64" s="312"/>
      <c r="L64" s="312" t="str">
        <f>IF(AND('Mapa final'!$K$16="Baja",'Mapa final'!$O$16="Leve"),CONCATENATE("R",'Mapa final'!$A$16),"")</f>
        <v/>
      </c>
      <c r="M64" s="312"/>
      <c r="N64" s="312" t="e">
        <f>IF(AND('Mapa final'!#REF!="Baja",'Mapa final'!#REF!="Leve"),CONCATENATE("R",'Mapa final'!#REF!),"")</f>
        <v>#REF!</v>
      </c>
      <c r="O64" s="312"/>
      <c r="P64" s="312" t="e">
        <f>IF(AND('Mapa final'!#REF!="Baja",'Mapa final'!#REF!="Leve"),CONCATENATE("R",'Mapa final'!#REF!),"")</f>
        <v>#REF!</v>
      </c>
      <c r="Q64" s="312"/>
      <c r="R64" s="312" t="str">
        <f>IF(AND('Mapa final'!$K$20="Baja",'Mapa final'!$O$20="Leve"),CONCATENATE("R",'Mapa final'!$A$20),"")</f>
        <v/>
      </c>
      <c r="S64" s="326"/>
      <c r="T64" s="309" t="e">
        <f>IF(AND('Mapa final'!#REF!="Baja",'Mapa final'!#REF!="Menor"),CONCATENATE("R",'Mapa final'!#REF!),"")</f>
        <v>#REF!</v>
      </c>
      <c r="U64" s="310"/>
      <c r="V64" s="310" t="str">
        <f>IF(AND('Mapa final'!$K$16="Baja",'Mapa final'!$O$16="Menor"),CONCATENATE("R",'Mapa final'!$A$16),"")</f>
        <v/>
      </c>
      <c r="W64" s="310"/>
      <c r="X64" s="310" t="e">
        <f>IF(AND('Mapa final'!#REF!="Baja",'Mapa final'!#REF!="Menor"),CONCATENATE("R",'Mapa final'!#REF!),"")</f>
        <v>#REF!</v>
      </c>
      <c r="Y64" s="310"/>
      <c r="Z64" s="310" t="e">
        <f>IF(AND('Mapa final'!#REF!="Baja",'Mapa final'!#REF!="Menor"),CONCATENATE("R",'Mapa final'!#REF!),"")</f>
        <v>#REF!</v>
      </c>
      <c r="AA64" s="310"/>
      <c r="AB64" s="310" t="str">
        <f>IF(AND('Mapa final'!$K$20="Baja",'Mapa final'!$O$20="Menor"),CONCATENATE("R",'Mapa final'!$A$20),"")</f>
        <v/>
      </c>
      <c r="AC64" s="313"/>
      <c r="AD64" s="309" t="e">
        <f>IF(AND('Mapa final'!#REF!="Baja",'Mapa final'!#REF!="Moderado"),CONCATENATE("R",'Mapa final'!#REF!),"")</f>
        <v>#REF!</v>
      </c>
      <c r="AE64" s="310"/>
      <c r="AF64" s="310" t="str">
        <f>IF(AND('Mapa final'!$K$16="Baja",'Mapa final'!$O$16="Moderado"),CONCATENATE("R",'Mapa final'!$A$16),"")</f>
        <v/>
      </c>
      <c r="AG64" s="310"/>
      <c r="AH64" s="310" t="e">
        <f>IF(AND('Mapa final'!#REF!="Baja",'Mapa final'!#REF!="Moderado"),CONCATENATE("R",'Mapa final'!#REF!),"")</f>
        <v>#REF!</v>
      </c>
      <c r="AI64" s="310"/>
      <c r="AJ64" s="310" t="e">
        <f>IF(AND('Mapa final'!#REF!="Baja",'Mapa final'!#REF!="Moderado"),CONCATENATE("R",'Mapa final'!#REF!),"")</f>
        <v>#REF!</v>
      </c>
      <c r="AK64" s="310"/>
      <c r="AL64" s="310" t="str">
        <f>IF(AND('Mapa final'!$K$20="Baja",'Mapa final'!$O$20="Moderado"),CONCATENATE("R",'Mapa final'!$A$20),"")</f>
        <v/>
      </c>
      <c r="AM64" s="313"/>
      <c r="AN64" s="342" t="e">
        <f>IF(AND('Mapa final'!#REF!="Baja",'Mapa final'!#REF!="Mayor"),CONCATENATE("R",'Mapa final'!#REF!),"")</f>
        <v>#REF!</v>
      </c>
      <c r="AO64" s="343"/>
      <c r="AP64" s="343" t="str">
        <f>IF(AND('Mapa final'!$K$16="Baja",'Mapa final'!$O$16="Mayor"),CONCATENATE("R",'Mapa final'!$A$16),"")</f>
        <v/>
      </c>
      <c r="AQ64" s="343"/>
      <c r="AR64" s="343" t="e">
        <f>IF(AND('Mapa final'!#REF!="Baja",'Mapa final'!#REF!="Mayor"),CONCATENATE("R",'Mapa final'!#REF!),"")</f>
        <v>#REF!</v>
      </c>
      <c r="AS64" s="343"/>
      <c r="AT64" s="343" t="e">
        <f>IF(AND('Mapa final'!#REF!="Baja",'Mapa final'!#REF!="Mayor"),CONCATENATE("R",'Mapa final'!#REF!),"")</f>
        <v>#REF!</v>
      </c>
      <c r="AU64" s="343"/>
      <c r="AV64" s="343" t="str">
        <f>IF(AND('Mapa final'!$K$20="Baja",'Mapa final'!$O$20="Mayor"),CONCATENATE("R",'Mapa final'!$A$20),"")</f>
        <v/>
      </c>
      <c r="AW64" s="344"/>
      <c r="AX64" s="330" t="e">
        <f>IF(AND('Mapa final'!#REF!="Baja",'Mapa final'!#REF!="Catastrófico"),CONCATENATE("R",'Mapa final'!#REF!),"")</f>
        <v>#REF!</v>
      </c>
      <c r="AY64" s="327"/>
      <c r="AZ64" s="327" t="str">
        <f>IF(AND('Mapa final'!$K$16="Baja",'Mapa final'!$O$16="Catastrófico"),CONCATENATE("R",'Mapa final'!$A$16),"")</f>
        <v/>
      </c>
      <c r="BA64" s="327"/>
      <c r="BB64" s="327" t="e">
        <f>IF(AND('Mapa final'!#REF!="Baja",'Mapa final'!#REF!="Catastrófico"),CONCATENATE("R",'Mapa final'!#REF!),"")</f>
        <v>#REF!</v>
      </c>
      <c r="BC64" s="327"/>
      <c r="BD64" s="327" t="e">
        <f>IF(AND('Mapa final'!#REF!="Baja",'Mapa final'!#REF!="Catastrófico"),CONCATENATE("R",'Mapa final'!#REF!),"")</f>
        <v>#REF!</v>
      </c>
      <c r="BE64" s="327"/>
      <c r="BF64" s="327" t="str">
        <f>IF(AND('Mapa final'!$K$20="Baja",'Mapa final'!$O$20="Catastrófico"),CONCATENATE("R",'Mapa final'!$A$20),"")</f>
        <v/>
      </c>
      <c r="BG64" s="329"/>
      <c r="BH64" s="36"/>
      <c r="BI64" s="371"/>
      <c r="BJ64" s="372"/>
      <c r="BK64" s="372"/>
      <c r="BL64" s="372"/>
      <c r="BM64" s="372"/>
      <c r="BN64" s="373"/>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row>
    <row r="65" spans="1:100" ht="15" customHeight="1" x14ac:dyDescent="0.25">
      <c r="A65" s="36"/>
      <c r="B65" s="203"/>
      <c r="C65" s="204"/>
      <c r="D65" s="205"/>
      <c r="E65" s="319"/>
      <c r="F65" s="320"/>
      <c r="G65" s="320"/>
      <c r="H65" s="320"/>
      <c r="I65" s="320"/>
      <c r="J65" s="311"/>
      <c r="K65" s="312"/>
      <c r="L65" s="312"/>
      <c r="M65" s="312"/>
      <c r="N65" s="312"/>
      <c r="O65" s="312"/>
      <c r="P65" s="312"/>
      <c r="Q65" s="312"/>
      <c r="R65" s="312"/>
      <c r="S65" s="326"/>
      <c r="T65" s="309"/>
      <c r="U65" s="310"/>
      <c r="V65" s="310"/>
      <c r="W65" s="310"/>
      <c r="X65" s="310"/>
      <c r="Y65" s="310"/>
      <c r="Z65" s="310"/>
      <c r="AA65" s="310"/>
      <c r="AB65" s="310"/>
      <c r="AC65" s="313"/>
      <c r="AD65" s="309"/>
      <c r="AE65" s="310"/>
      <c r="AF65" s="310"/>
      <c r="AG65" s="310"/>
      <c r="AH65" s="310"/>
      <c r="AI65" s="310"/>
      <c r="AJ65" s="310"/>
      <c r="AK65" s="310"/>
      <c r="AL65" s="310"/>
      <c r="AM65" s="313"/>
      <c r="AN65" s="342"/>
      <c r="AO65" s="343"/>
      <c r="AP65" s="343"/>
      <c r="AQ65" s="343"/>
      <c r="AR65" s="343"/>
      <c r="AS65" s="343"/>
      <c r="AT65" s="343"/>
      <c r="AU65" s="343"/>
      <c r="AV65" s="343"/>
      <c r="AW65" s="344"/>
      <c r="AX65" s="330"/>
      <c r="AY65" s="327"/>
      <c r="AZ65" s="327"/>
      <c r="BA65" s="327"/>
      <c r="BB65" s="327"/>
      <c r="BC65" s="327"/>
      <c r="BD65" s="327"/>
      <c r="BE65" s="327"/>
      <c r="BF65" s="327"/>
      <c r="BG65" s="329"/>
      <c r="BH65" s="36"/>
      <c r="BI65" s="371"/>
      <c r="BJ65" s="372"/>
      <c r="BK65" s="372"/>
      <c r="BL65" s="372"/>
      <c r="BM65" s="372"/>
      <c r="BN65" s="373"/>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row>
    <row r="66" spans="1:100" ht="15" customHeight="1" x14ac:dyDescent="0.25">
      <c r="A66" s="36"/>
      <c r="B66" s="203"/>
      <c r="C66" s="204"/>
      <c r="D66" s="205"/>
      <c r="E66" s="319"/>
      <c r="F66" s="320"/>
      <c r="G66" s="320"/>
      <c r="H66" s="320"/>
      <c r="I66" s="320"/>
      <c r="J66" s="311" t="e">
        <f>IF(AND('Mapa final'!#REF!="Baja",'Mapa final'!#REF!="Leve"),CONCATENATE("R",'Mapa final'!#REF!),"")</f>
        <v>#REF!</v>
      </c>
      <c r="K66" s="312"/>
      <c r="L66" s="312" t="str">
        <f>IF(AND('Mapa final'!$K$23="Baja",'Mapa final'!$O$23="Leve"),CONCATENATE("R",'Mapa final'!$A$23),"")</f>
        <v/>
      </c>
      <c r="M66" s="312"/>
      <c r="N66" s="312" t="e">
        <f>IF(AND('Mapa final'!#REF!="Baja",'Mapa final'!#REF!="Leve"),CONCATENATE("R",'Mapa final'!#REF!),"")</f>
        <v>#REF!</v>
      </c>
      <c r="O66" s="312"/>
      <c r="P66" s="312" t="e">
        <f>IF(AND('Mapa final'!#REF!="Baja",'Mapa final'!#REF!="Leve"),CONCATENATE("R",'Mapa final'!#REF!),"")</f>
        <v>#REF!</v>
      </c>
      <c r="Q66" s="312"/>
      <c r="R66" s="312" t="str">
        <f>IF(AND('Mapa final'!$K$26="Baja",'Mapa final'!$O$26="Leve"),CONCATENATE("R",'Mapa final'!$A$26),"")</f>
        <v/>
      </c>
      <c r="S66" s="326"/>
      <c r="T66" s="309" t="e">
        <f>IF(AND('Mapa final'!#REF!="Baja",'Mapa final'!#REF!="Menor"),CONCATENATE("R",'Mapa final'!#REF!),"")</f>
        <v>#REF!</v>
      </c>
      <c r="U66" s="310"/>
      <c r="V66" s="310" t="str">
        <f>IF(AND('Mapa final'!$K$23="Baja",'Mapa final'!$O$23="Menor"),CONCATENATE("R",'Mapa final'!$A$23),"")</f>
        <v/>
      </c>
      <c r="W66" s="310"/>
      <c r="X66" s="310" t="e">
        <f>IF(AND('Mapa final'!#REF!="Baja",'Mapa final'!#REF!="Menor"),CONCATENATE("R",'Mapa final'!#REF!),"")</f>
        <v>#REF!</v>
      </c>
      <c r="Y66" s="310"/>
      <c r="Z66" s="310" t="e">
        <f>IF(AND('Mapa final'!#REF!="Baja",'Mapa final'!#REF!="Menor"),CONCATENATE("R",'Mapa final'!#REF!),"")</f>
        <v>#REF!</v>
      </c>
      <c r="AA66" s="310"/>
      <c r="AB66" s="310" t="str">
        <f>IF(AND('Mapa final'!$K$26="Baja",'Mapa final'!$O$26="Menor"),CONCATENATE("R",'Mapa final'!$A$26),"")</f>
        <v/>
      </c>
      <c r="AC66" s="313"/>
      <c r="AD66" s="309" t="e">
        <f>IF(AND('Mapa final'!#REF!="Baja",'Mapa final'!#REF!="Moderado"),CONCATENATE("R",'Mapa final'!#REF!),"")</f>
        <v>#REF!</v>
      </c>
      <c r="AE66" s="310"/>
      <c r="AF66" s="310" t="str">
        <f>IF(AND('Mapa final'!$K$23="Baja",'Mapa final'!$O$23="Moderado"),CONCATENATE("R",'Mapa final'!$A$23),"")</f>
        <v/>
      </c>
      <c r="AG66" s="310"/>
      <c r="AH66" s="310" t="e">
        <f>IF(AND('Mapa final'!#REF!="Baja",'Mapa final'!#REF!="Moderado"),CONCATENATE("R",'Mapa final'!#REF!),"")</f>
        <v>#REF!</v>
      </c>
      <c r="AI66" s="310"/>
      <c r="AJ66" s="310" t="e">
        <f>IF(AND('Mapa final'!#REF!="Baja",'Mapa final'!#REF!="Moderado"),CONCATENATE("R",'Mapa final'!#REF!),"")</f>
        <v>#REF!</v>
      </c>
      <c r="AK66" s="310"/>
      <c r="AL66" s="310" t="str">
        <f>IF(AND('Mapa final'!$K$26="Baja",'Mapa final'!$O$26="Moderado"),CONCATENATE("R",'Mapa final'!$A$26),"")</f>
        <v/>
      </c>
      <c r="AM66" s="313"/>
      <c r="AN66" s="342" t="e">
        <f>IF(AND('Mapa final'!#REF!="Baja",'Mapa final'!#REF!="Mayor"),CONCATENATE("R",'Mapa final'!#REF!),"")</f>
        <v>#REF!</v>
      </c>
      <c r="AO66" s="343"/>
      <c r="AP66" s="343" t="str">
        <f>IF(AND('Mapa final'!$K$23="Baja",'Mapa final'!$O$23="Mayor"),CONCATENATE("R",'Mapa final'!$A$23),"")</f>
        <v/>
      </c>
      <c r="AQ66" s="343"/>
      <c r="AR66" s="343" t="e">
        <f>IF(AND('Mapa final'!#REF!="Baja",'Mapa final'!#REF!="Mayor"),CONCATENATE("R",'Mapa final'!#REF!),"")</f>
        <v>#REF!</v>
      </c>
      <c r="AS66" s="343"/>
      <c r="AT66" s="343" t="e">
        <f>IF(AND('Mapa final'!#REF!="Baja",'Mapa final'!#REF!="Mayor"),CONCATENATE("R",'Mapa final'!#REF!),"")</f>
        <v>#REF!</v>
      </c>
      <c r="AU66" s="343"/>
      <c r="AV66" s="343" t="str">
        <f>IF(AND('Mapa final'!$K$26="Baja",'Mapa final'!$O$26="Mayor"),CONCATENATE("R",'Mapa final'!$A$26),"")</f>
        <v/>
      </c>
      <c r="AW66" s="344"/>
      <c r="AX66" s="330" t="e">
        <f>IF(AND('Mapa final'!#REF!="Baja",'Mapa final'!#REF!="Catastrófico"),CONCATENATE("R",'Mapa final'!#REF!),"")</f>
        <v>#REF!</v>
      </c>
      <c r="AY66" s="327"/>
      <c r="AZ66" s="327" t="str">
        <f>IF(AND('Mapa final'!$K$23="Baja",'Mapa final'!$O$23="Catastrófico"),CONCATENATE("R",'Mapa final'!$A$23),"")</f>
        <v/>
      </c>
      <c r="BA66" s="327"/>
      <c r="BB66" s="327" t="e">
        <f>IF(AND('Mapa final'!#REF!="Baja",'Mapa final'!#REF!="Catastrófico"),CONCATENATE("R",'Mapa final'!#REF!),"")</f>
        <v>#REF!</v>
      </c>
      <c r="BC66" s="327"/>
      <c r="BD66" s="327" t="e">
        <f>IF(AND('Mapa final'!#REF!="Baja",'Mapa final'!#REF!="Catastrófico"),CONCATENATE("R",'Mapa final'!#REF!),"")</f>
        <v>#REF!</v>
      </c>
      <c r="BE66" s="327"/>
      <c r="BF66" s="327" t="str">
        <f>IF(AND('Mapa final'!$K$26="Baja",'Mapa final'!$O$26="Catastrófico"),CONCATENATE("R",'Mapa final'!$A$26),"")</f>
        <v/>
      </c>
      <c r="BG66" s="329"/>
      <c r="BH66" s="36"/>
      <c r="BI66" s="371"/>
      <c r="BJ66" s="372"/>
      <c r="BK66" s="372"/>
      <c r="BL66" s="372"/>
      <c r="BM66" s="372"/>
      <c r="BN66" s="373"/>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row>
    <row r="67" spans="1:100" ht="15" customHeight="1" thickBot="1" x14ac:dyDescent="0.3">
      <c r="A67" s="36"/>
      <c r="B67" s="203"/>
      <c r="C67" s="204"/>
      <c r="D67" s="205"/>
      <c r="E67" s="319"/>
      <c r="F67" s="320"/>
      <c r="G67" s="320"/>
      <c r="H67" s="320"/>
      <c r="I67" s="320"/>
      <c r="J67" s="311"/>
      <c r="K67" s="312"/>
      <c r="L67" s="312"/>
      <c r="M67" s="312"/>
      <c r="N67" s="312"/>
      <c r="O67" s="312"/>
      <c r="P67" s="312"/>
      <c r="Q67" s="312"/>
      <c r="R67" s="312"/>
      <c r="S67" s="326"/>
      <c r="T67" s="309"/>
      <c r="U67" s="310"/>
      <c r="V67" s="310"/>
      <c r="W67" s="310"/>
      <c r="X67" s="310"/>
      <c r="Y67" s="310"/>
      <c r="Z67" s="310"/>
      <c r="AA67" s="310"/>
      <c r="AB67" s="310"/>
      <c r="AC67" s="313"/>
      <c r="AD67" s="309"/>
      <c r="AE67" s="310"/>
      <c r="AF67" s="310"/>
      <c r="AG67" s="310"/>
      <c r="AH67" s="310"/>
      <c r="AI67" s="310"/>
      <c r="AJ67" s="310"/>
      <c r="AK67" s="310"/>
      <c r="AL67" s="310"/>
      <c r="AM67" s="313"/>
      <c r="AN67" s="342"/>
      <c r="AO67" s="343"/>
      <c r="AP67" s="343"/>
      <c r="AQ67" s="343"/>
      <c r="AR67" s="343"/>
      <c r="AS67" s="343"/>
      <c r="AT67" s="343"/>
      <c r="AU67" s="343"/>
      <c r="AV67" s="343"/>
      <c r="AW67" s="344"/>
      <c r="AX67" s="330"/>
      <c r="AY67" s="327"/>
      <c r="AZ67" s="327"/>
      <c r="BA67" s="327"/>
      <c r="BB67" s="327"/>
      <c r="BC67" s="327"/>
      <c r="BD67" s="327"/>
      <c r="BE67" s="327"/>
      <c r="BF67" s="327"/>
      <c r="BG67" s="329"/>
      <c r="BH67" s="36"/>
      <c r="BI67" s="374"/>
      <c r="BJ67" s="375"/>
      <c r="BK67" s="375"/>
      <c r="BL67" s="375"/>
      <c r="BM67" s="375"/>
      <c r="BN67" s="37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row>
    <row r="68" spans="1:100" ht="15" customHeight="1" x14ac:dyDescent="0.25">
      <c r="A68" s="36"/>
      <c r="B68" s="203"/>
      <c r="C68" s="204"/>
      <c r="D68" s="205"/>
      <c r="E68" s="319"/>
      <c r="F68" s="320"/>
      <c r="G68" s="320"/>
      <c r="H68" s="320"/>
      <c r="I68" s="320"/>
      <c r="J68" s="311" t="str">
        <f>IF(AND('Mapa final'!$K$29="Baja",'Mapa final'!$O$29="Leve"),CONCATENATE("R",'Mapa final'!$A$29),"")</f>
        <v/>
      </c>
      <c r="K68" s="312"/>
      <c r="L68" s="312" t="e">
        <f>IF(AND('Mapa final'!#REF!="Baja",'Mapa final'!#REF!="Leve"),CONCATENATE("R",'Mapa final'!#REF!),"")</f>
        <v>#REF!</v>
      </c>
      <c r="M68" s="312"/>
      <c r="N68" s="312" t="e">
        <f>IF(AND('Mapa final'!#REF!="Baja",'Mapa final'!#REF!="Leve"),CONCATENATE("R",'Mapa final'!#REF!),"")</f>
        <v>#REF!</v>
      </c>
      <c r="O68" s="312"/>
      <c r="P68" s="312" t="e">
        <f>IF(AND('Mapa final'!#REF!="Baja",'Mapa final'!#REF!="Leve"),CONCATENATE("R",'Mapa final'!#REF!),"")</f>
        <v>#REF!</v>
      </c>
      <c r="Q68" s="312"/>
      <c r="R68" s="312" t="e">
        <f>IF(AND('Mapa final'!#REF!="Baja",'Mapa final'!#REF!="Leve"),CONCATENATE("R",'Mapa final'!#REF!),"")</f>
        <v>#REF!</v>
      </c>
      <c r="S68" s="326"/>
      <c r="T68" s="309" t="str">
        <f>IF(AND('Mapa final'!$K$29="Baja",'Mapa final'!$O$29="Menor"),CONCATENATE("R",'Mapa final'!$A$29),"")</f>
        <v/>
      </c>
      <c r="U68" s="310"/>
      <c r="V68" s="310" t="e">
        <f>IF(AND('Mapa final'!#REF!="Baja",'Mapa final'!#REF!="Menor"),CONCATENATE("R",'Mapa final'!#REF!),"")</f>
        <v>#REF!</v>
      </c>
      <c r="W68" s="310"/>
      <c r="X68" s="310" t="e">
        <f>IF(AND('Mapa final'!#REF!="Baja",'Mapa final'!#REF!="Menor"),CONCATENATE("R",'Mapa final'!#REF!),"")</f>
        <v>#REF!</v>
      </c>
      <c r="Y68" s="310"/>
      <c r="Z68" s="310" t="e">
        <f>IF(AND('Mapa final'!#REF!="Baja",'Mapa final'!#REF!="Menor"),CONCATENATE("R",'Mapa final'!#REF!),"")</f>
        <v>#REF!</v>
      </c>
      <c r="AA68" s="310"/>
      <c r="AB68" s="310" t="e">
        <f>IF(AND('Mapa final'!#REF!="Baja",'Mapa final'!#REF!="Menor"),CONCATENATE("R",'Mapa final'!#REF!),"")</f>
        <v>#REF!</v>
      </c>
      <c r="AC68" s="313"/>
      <c r="AD68" s="309" t="str">
        <f>IF(AND('Mapa final'!$K$29="Baja",'Mapa final'!$O$29="Moderado"),CONCATENATE("R",'Mapa final'!$A$29),"")</f>
        <v/>
      </c>
      <c r="AE68" s="310"/>
      <c r="AF68" s="310" t="e">
        <f>IF(AND('Mapa final'!#REF!="Baja",'Mapa final'!#REF!="Moderado"),CONCATENATE("R",'Mapa final'!#REF!),"")</f>
        <v>#REF!</v>
      </c>
      <c r="AG68" s="310"/>
      <c r="AH68" s="310" t="e">
        <f>IF(AND('Mapa final'!#REF!="Baja",'Mapa final'!#REF!="Moderado"),CONCATENATE("R",'Mapa final'!#REF!),"")</f>
        <v>#REF!</v>
      </c>
      <c r="AI68" s="310"/>
      <c r="AJ68" s="310" t="e">
        <f>IF(AND('Mapa final'!#REF!="Baja",'Mapa final'!#REF!="Moderado"),CONCATENATE("R",'Mapa final'!#REF!),"")</f>
        <v>#REF!</v>
      </c>
      <c r="AK68" s="310"/>
      <c r="AL68" s="310" t="e">
        <f>IF(AND('Mapa final'!#REF!="Baja",'Mapa final'!#REF!="Moderado"),CONCATENATE("R",'Mapa final'!#REF!),"")</f>
        <v>#REF!</v>
      </c>
      <c r="AM68" s="313"/>
      <c r="AN68" s="342" t="str">
        <f>IF(AND('Mapa final'!$K$29="Baja",'Mapa final'!$O$29="Mayor"),CONCATENATE("R",'Mapa final'!$A$29),"")</f>
        <v/>
      </c>
      <c r="AO68" s="343"/>
      <c r="AP68" s="343" t="e">
        <f>IF(AND('Mapa final'!#REF!="Baja",'Mapa final'!#REF!="Mayor"),CONCATENATE("R",'Mapa final'!#REF!),"")</f>
        <v>#REF!</v>
      </c>
      <c r="AQ68" s="343"/>
      <c r="AR68" s="343" t="e">
        <f>IF(AND('Mapa final'!#REF!="Baja",'Mapa final'!#REF!="Mayor"),CONCATENATE("R",'Mapa final'!#REF!),"")</f>
        <v>#REF!</v>
      </c>
      <c r="AS68" s="343"/>
      <c r="AT68" s="343" t="e">
        <f>IF(AND('Mapa final'!#REF!="Baja",'Mapa final'!#REF!="Mayor"),CONCATENATE("R",'Mapa final'!#REF!),"")</f>
        <v>#REF!</v>
      </c>
      <c r="AU68" s="343"/>
      <c r="AV68" s="343" t="e">
        <f>IF(AND('Mapa final'!#REF!="Baja",'Mapa final'!#REF!="Mayor"),CONCATENATE("R",'Mapa final'!#REF!),"")</f>
        <v>#REF!</v>
      </c>
      <c r="AW68" s="344"/>
      <c r="AX68" s="330" t="str">
        <f>IF(AND('Mapa final'!$K$29="Baja",'Mapa final'!$O$29="Catastrófico"),CONCATENATE("R",'Mapa final'!$A$29),"")</f>
        <v/>
      </c>
      <c r="AY68" s="327"/>
      <c r="AZ68" s="327" t="e">
        <f>IF(AND('Mapa final'!#REF!="Baja",'Mapa final'!#REF!="Catastrófico"),CONCATENATE("R",'Mapa final'!#REF!),"")</f>
        <v>#REF!</v>
      </c>
      <c r="BA68" s="327"/>
      <c r="BB68" s="327" t="e">
        <f>IF(AND('Mapa final'!#REF!="Baja",'Mapa final'!#REF!="Catastrófico"),CONCATENATE("R",'Mapa final'!#REF!),"")</f>
        <v>#REF!</v>
      </c>
      <c r="BC68" s="327"/>
      <c r="BD68" s="327" t="e">
        <f>IF(AND('Mapa final'!#REF!="Baja",'Mapa final'!#REF!="Catastrófico"),CONCATENATE("R",'Mapa final'!#REF!),"")</f>
        <v>#REF!</v>
      </c>
      <c r="BE68" s="327"/>
      <c r="BF68" s="327" t="e">
        <f>IF(AND('Mapa final'!#REF!="Baja",'Mapa final'!#REF!="Catastrófico"),CONCATENATE("R",'Mapa final'!#REF!),"")</f>
        <v>#REF!</v>
      </c>
      <c r="BG68" s="329"/>
      <c r="BH68" s="36"/>
      <c r="BI68" s="377" t="s">
        <v>69</v>
      </c>
      <c r="BJ68" s="378"/>
      <c r="BK68" s="378"/>
      <c r="BL68" s="378"/>
      <c r="BM68" s="378"/>
      <c r="BN68" s="379"/>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row>
    <row r="69" spans="1:100" ht="15" customHeight="1" x14ac:dyDescent="0.25">
      <c r="A69" s="36"/>
      <c r="B69" s="203"/>
      <c r="C69" s="204"/>
      <c r="D69" s="205"/>
      <c r="E69" s="319"/>
      <c r="F69" s="320"/>
      <c r="G69" s="320"/>
      <c r="H69" s="320"/>
      <c r="I69" s="320"/>
      <c r="J69" s="311"/>
      <c r="K69" s="312"/>
      <c r="L69" s="312"/>
      <c r="M69" s="312"/>
      <c r="N69" s="312"/>
      <c r="O69" s="312"/>
      <c r="P69" s="312"/>
      <c r="Q69" s="312"/>
      <c r="R69" s="312"/>
      <c r="S69" s="326"/>
      <c r="T69" s="309"/>
      <c r="U69" s="310"/>
      <c r="V69" s="310"/>
      <c r="W69" s="310"/>
      <c r="X69" s="310"/>
      <c r="Y69" s="310"/>
      <c r="Z69" s="310"/>
      <c r="AA69" s="310"/>
      <c r="AB69" s="310"/>
      <c r="AC69" s="313"/>
      <c r="AD69" s="309"/>
      <c r="AE69" s="310"/>
      <c r="AF69" s="310"/>
      <c r="AG69" s="310"/>
      <c r="AH69" s="310"/>
      <c r="AI69" s="310"/>
      <c r="AJ69" s="310"/>
      <c r="AK69" s="310"/>
      <c r="AL69" s="310"/>
      <c r="AM69" s="313"/>
      <c r="AN69" s="342"/>
      <c r="AO69" s="343"/>
      <c r="AP69" s="343"/>
      <c r="AQ69" s="343"/>
      <c r="AR69" s="343"/>
      <c r="AS69" s="343"/>
      <c r="AT69" s="343"/>
      <c r="AU69" s="343"/>
      <c r="AV69" s="343"/>
      <c r="AW69" s="344"/>
      <c r="AX69" s="330"/>
      <c r="AY69" s="327"/>
      <c r="AZ69" s="327"/>
      <c r="BA69" s="327"/>
      <c r="BB69" s="327"/>
      <c r="BC69" s="327"/>
      <c r="BD69" s="327"/>
      <c r="BE69" s="327"/>
      <c r="BF69" s="327"/>
      <c r="BG69" s="329"/>
      <c r="BH69" s="36"/>
      <c r="BI69" s="380"/>
      <c r="BJ69" s="381"/>
      <c r="BK69" s="381"/>
      <c r="BL69" s="381"/>
      <c r="BM69" s="381"/>
      <c r="BN69" s="382"/>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row>
    <row r="70" spans="1:100" ht="15" customHeight="1" x14ac:dyDescent="0.25">
      <c r="A70" s="36"/>
      <c r="B70" s="203"/>
      <c r="C70" s="204"/>
      <c r="D70" s="205"/>
      <c r="E70" s="319"/>
      <c r="F70" s="320"/>
      <c r="G70" s="320"/>
      <c r="H70" s="320"/>
      <c r="I70" s="320"/>
      <c r="J70" s="311" t="e">
        <f>IF(AND('Mapa final'!#REF!="Baja",'Mapa final'!#REF!="Leve"),CONCATENATE("R",'Mapa final'!#REF!),"")</f>
        <v>#REF!</v>
      </c>
      <c r="K70" s="312"/>
      <c r="L70" s="312" t="e">
        <f>IF(AND('Mapa final'!#REF!="Baja",'Mapa final'!#REF!="Leve"),CONCATENATE("R",'Mapa final'!#REF!),"")</f>
        <v>#REF!</v>
      </c>
      <c r="M70" s="312"/>
      <c r="N70" s="312" t="e">
        <f>IF(AND('Mapa final'!#REF!="Baja",'Mapa final'!#REF!="Leve"),CONCATENATE("R",'Mapa final'!#REF!),"")</f>
        <v>#REF!</v>
      </c>
      <c r="O70" s="312"/>
      <c r="P70" s="312" t="e">
        <f>IF(AND('Mapa final'!#REF!="Baja",'Mapa final'!#REF!="Leve"),CONCATENATE("R",'Mapa final'!#REF!),"")</f>
        <v>#REF!</v>
      </c>
      <c r="Q70" s="312"/>
      <c r="R70" s="312" t="str">
        <f>IF(AND('Mapa final'!$K$32="Baja",'Mapa final'!$O$32="Leve"),CONCATENATE("R",'Mapa final'!$A$32),"")</f>
        <v/>
      </c>
      <c r="S70" s="326"/>
      <c r="T70" s="309" t="e">
        <f>IF(AND('Mapa final'!#REF!="Baja",'Mapa final'!#REF!="Menor"),CONCATENATE("R",'Mapa final'!#REF!),"")</f>
        <v>#REF!</v>
      </c>
      <c r="U70" s="310"/>
      <c r="V70" s="310" t="e">
        <f>IF(AND('Mapa final'!#REF!="Baja",'Mapa final'!#REF!="Menor"),CONCATENATE("R",'Mapa final'!#REF!),"")</f>
        <v>#REF!</v>
      </c>
      <c r="W70" s="310"/>
      <c r="X70" s="310" t="e">
        <f>IF(AND('Mapa final'!#REF!="Baja",'Mapa final'!#REF!="Menor"),CONCATENATE("R",'Mapa final'!#REF!),"")</f>
        <v>#REF!</v>
      </c>
      <c r="Y70" s="310"/>
      <c r="Z70" s="310" t="e">
        <f>IF(AND('Mapa final'!#REF!="Baja",'Mapa final'!#REF!="Menor"),CONCATENATE("R",'Mapa final'!#REF!),"")</f>
        <v>#REF!</v>
      </c>
      <c r="AA70" s="310"/>
      <c r="AB70" s="310" t="str">
        <f>IF(AND('Mapa final'!$K$32="Baja",'Mapa final'!$O$32="Menor"),CONCATENATE("R",'Mapa final'!$A$32),"")</f>
        <v/>
      </c>
      <c r="AC70" s="313"/>
      <c r="AD70" s="309" t="e">
        <f>IF(AND('Mapa final'!#REF!="Baja",'Mapa final'!#REF!="Moderado"),CONCATENATE("R",'Mapa final'!#REF!),"")</f>
        <v>#REF!</v>
      </c>
      <c r="AE70" s="310"/>
      <c r="AF70" s="310" t="e">
        <f>IF(AND('Mapa final'!#REF!="Baja",'Mapa final'!#REF!="Moderado"),CONCATENATE("R",'Mapa final'!#REF!),"")</f>
        <v>#REF!</v>
      </c>
      <c r="AG70" s="310"/>
      <c r="AH70" s="310" t="e">
        <f>IF(AND('Mapa final'!#REF!="Baja",'Mapa final'!#REF!="Moderado"),CONCATENATE("R",'Mapa final'!#REF!),"")</f>
        <v>#REF!</v>
      </c>
      <c r="AI70" s="310"/>
      <c r="AJ70" s="310" t="e">
        <f>IF(AND('Mapa final'!#REF!="Baja",'Mapa final'!#REF!="Moderado"),CONCATENATE("R",'Mapa final'!#REF!),"")</f>
        <v>#REF!</v>
      </c>
      <c r="AK70" s="310"/>
      <c r="AL70" s="310" t="e">
        <f>IF(AND('Mapa final'!$K$32="Baja",'Mapa final'!$O$32="Moderado"),CONCATENATE("R",'Mapa final'!$A$32),"")</f>
        <v>#REF!</v>
      </c>
      <c r="AM70" s="313"/>
      <c r="AN70" s="342" t="e">
        <f>IF(AND('Mapa final'!#REF!="Baja",'Mapa final'!#REF!="Mayor"),CONCATENATE("R",'Mapa final'!#REF!),"")</f>
        <v>#REF!</v>
      </c>
      <c r="AO70" s="343"/>
      <c r="AP70" s="343" t="e">
        <f>IF(AND('Mapa final'!#REF!="Baja",'Mapa final'!#REF!="Mayor"),CONCATENATE("R",'Mapa final'!#REF!),"")</f>
        <v>#REF!</v>
      </c>
      <c r="AQ70" s="343"/>
      <c r="AR70" s="343" t="e">
        <f>IF(AND('Mapa final'!#REF!="Baja",'Mapa final'!#REF!="Mayor"),CONCATENATE("R",'Mapa final'!#REF!),"")</f>
        <v>#REF!</v>
      </c>
      <c r="AS70" s="343"/>
      <c r="AT70" s="343" t="e">
        <f>IF(AND('Mapa final'!#REF!="Baja",'Mapa final'!#REF!="Mayor"),CONCATENATE("R",'Mapa final'!#REF!),"")</f>
        <v>#REF!</v>
      </c>
      <c r="AU70" s="343"/>
      <c r="AV70" s="343" t="str">
        <f>IF(AND('Mapa final'!$K$32="Baja",'Mapa final'!$O$32="Mayor"),CONCATENATE("R",'Mapa final'!$A$32),"")</f>
        <v/>
      </c>
      <c r="AW70" s="344"/>
      <c r="AX70" s="330" t="e">
        <f>IF(AND('Mapa final'!#REF!="Baja",'Mapa final'!#REF!="Catastrófico"),CONCATENATE("R",'Mapa final'!#REF!),"")</f>
        <v>#REF!</v>
      </c>
      <c r="AY70" s="327"/>
      <c r="AZ70" s="327" t="e">
        <f>IF(AND('Mapa final'!#REF!="Baja",'Mapa final'!#REF!="Catastrófico"),CONCATENATE("R",'Mapa final'!#REF!),"")</f>
        <v>#REF!</v>
      </c>
      <c r="BA70" s="327"/>
      <c r="BB70" s="327" t="e">
        <f>IF(AND('Mapa final'!#REF!="Baja",'Mapa final'!#REF!="Catastrófico"),CONCATENATE("R",'Mapa final'!#REF!),"")</f>
        <v>#REF!</v>
      </c>
      <c r="BC70" s="327"/>
      <c r="BD70" s="327" t="e">
        <f>IF(AND('Mapa final'!#REF!="Baja",'Mapa final'!#REF!="Catastrófico"),CONCATENATE("R",'Mapa final'!#REF!),"")</f>
        <v>#REF!</v>
      </c>
      <c r="BE70" s="327"/>
      <c r="BF70" s="327" t="str">
        <f>IF(AND('Mapa final'!$K$32="Baja",'Mapa final'!$O$32="Catastrófico"),CONCATENATE("R",'Mapa final'!$A$32),"")</f>
        <v/>
      </c>
      <c r="BG70" s="329"/>
      <c r="BH70" s="36"/>
      <c r="BI70" s="380"/>
      <c r="BJ70" s="381"/>
      <c r="BK70" s="381"/>
      <c r="BL70" s="381"/>
      <c r="BM70" s="381"/>
      <c r="BN70" s="382"/>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row>
    <row r="71" spans="1:100" ht="15" customHeight="1" x14ac:dyDescent="0.25">
      <c r="A71" s="36"/>
      <c r="B71" s="203"/>
      <c r="C71" s="204"/>
      <c r="D71" s="205"/>
      <c r="E71" s="319"/>
      <c r="F71" s="320"/>
      <c r="G71" s="320"/>
      <c r="H71" s="320"/>
      <c r="I71" s="320"/>
      <c r="J71" s="311"/>
      <c r="K71" s="312"/>
      <c r="L71" s="312"/>
      <c r="M71" s="312"/>
      <c r="N71" s="312"/>
      <c r="O71" s="312"/>
      <c r="P71" s="312"/>
      <c r="Q71" s="312"/>
      <c r="R71" s="312"/>
      <c r="S71" s="326"/>
      <c r="T71" s="309"/>
      <c r="U71" s="310"/>
      <c r="V71" s="310"/>
      <c r="W71" s="310"/>
      <c r="X71" s="310"/>
      <c r="Y71" s="310"/>
      <c r="Z71" s="310"/>
      <c r="AA71" s="310"/>
      <c r="AB71" s="310"/>
      <c r="AC71" s="313"/>
      <c r="AD71" s="309"/>
      <c r="AE71" s="310"/>
      <c r="AF71" s="310"/>
      <c r="AG71" s="310"/>
      <c r="AH71" s="310"/>
      <c r="AI71" s="310"/>
      <c r="AJ71" s="310"/>
      <c r="AK71" s="310"/>
      <c r="AL71" s="310"/>
      <c r="AM71" s="313"/>
      <c r="AN71" s="342"/>
      <c r="AO71" s="343"/>
      <c r="AP71" s="343"/>
      <c r="AQ71" s="343"/>
      <c r="AR71" s="343"/>
      <c r="AS71" s="343"/>
      <c r="AT71" s="343"/>
      <c r="AU71" s="343"/>
      <c r="AV71" s="343"/>
      <c r="AW71" s="344"/>
      <c r="AX71" s="330"/>
      <c r="AY71" s="327"/>
      <c r="AZ71" s="327"/>
      <c r="BA71" s="327"/>
      <c r="BB71" s="327"/>
      <c r="BC71" s="327"/>
      <c r="BD71" s="327"/>
      <c r="BE71" s="327"/>
      <c r="BF71" s="327"/>
      <c r="BG71" s="329"/>
      <c r="BH71" s="36"/>
      <c r="BI71" s="380"/>
      <c r="BJ71" s="381"/>
      <c r="BK71" s="381"/>
      <c r="BL71" s="381"/>
      <c r="BM71" s="381"/>
      <c r="BN71" s="382"/>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row>
    <row r="72" spans="1:100" ht="15" customHeight="1" x14ac:dyDescent="0.25">
      <c r="A72" s="36"/>
      <c r="B72" s="203"/>
      <c r="C72" s="204"/>
      <c r="D72" s="205"/>
      <c r="E72" s="319"/>
      <c r="F72" s="320"/>
      <c r="G72" s="320"/>
      <c r="H72" s="320"/>
      <c r="I72" s="320"/>
      <c r="J72" s="311" t="str">
        <f>IF(AND('Mapa final'!$K$35="Baja",'Mapa final'!$O$35="Leve"),CONCATENATE("R",'Mapa final'!$A$35),"")</f>
        <v/>
      </c>
      <c r="K72" s="312"/>
      <c r="L72" s="312" t="e">
        <f>IF(AND('Mapa final'!#REF!="Baja",'Mapa final'!#REF!="Leve"),CONCATENATE("R",'Mapa final'!#REF!),"")</f>
        <v>#REF!</v>
      </c>
      <c r="M72" s="312"/>
      <c r="N72" s="312" t="e">
        <f>IF(AND('Mapa final'!#REF!="Baja",'Mapa final'!#REF!="Leve"),CONCATENATE("R",'Mapa final'!#REF!),"")</f>
        <v>#REF!</v>
      </c>
      <c r="O72" s="312"/>
      <c r="P72" s="312" t="e">
        <f>IF(AND('Mapa final'!#REF!="Baja",'Mapa final'!#REF!="Leve"),CONCATENATE("R",'Mapa final'!#REF!),"")</f>
        <v>#REF!</v>
      </c>
      <c r="Q72" s="312"/>
      <c r="R72" s="312" t="e">
        <f>IF(AND('Mapa final'!#REF!="Baja",'Mapa final'!#REF!="Leve"),CONCATENATE("R",'Mapa final'!#REF!),"")</f>
        <v>#REF!</v>
      </c>
      <c r="S72" s="312"/>
      <c r="T72" s="309" t="str">
        <f>IF(AND('Mapa final'!$K$35="Baja",'Mapa final'!$O$35="Menor"),CONCATENATE("R",'Mapa final'!$A$35),"")</f>
        <v/>
      </c>
      <c r="U72" s="310"/>
      <c r="V72" s="310" t="e">
        <f>IF(AND('Mapa final'!#REF!="Baja",'Mapa final'!#REF!="Menor"),CONCATENATE("R",'Mapa final'!#REF!),"")</f>
        <v>#REF!</v>
      </c>
      <c r="W72" s="310"/>
      <c r="X72" s="310" t="e">
        <f>IF(AND('Mapa final'!#REF!="Baja",'Mapa final'!#REF!="Menor"),CONCATENATE("R",'Mapa final'!#REF!),"")</f>
        <v>#REF!</v>
      </c>
      <c r="Y72" s="310"/>
      <c r="Z72" s="310" t="e">
        <f>IF(AND('Mapa final'!#REF!="Baja",'Mapa final'!#REF!="Menor"),CONCATENATE("R",'Mapa final'!#REF!),"")</f>
        <v>#REF!</v>
      </c>
      <c r="AA72" s="310"/>
      <c r="AB72" s="310" t="e">
        <f>IF(AND('Mapa final'!#REF!="Baja",'Mapa final'!#REF!="Menor"),CONCATENATE("R",'Mapa final'!#REF!),"")</f>
        <v>#REF!</v>
      </c>
      <c r="AC72" s="310"/>
      <c r="AD72" s="309" t="str">
        <f>IF(AND('Mapa final'!$K$35="Baja",'Mapa final'!$O$35="Moderado"),CONCATENATE("R",'Mapa final'!$A$35),"")</f>
        <v/>
      </c>
      <c r="AE72" s="310"/>
      <c r="AF72" s="310" t="e">
        <f>IF(AND('Mapa final'!#REF!="Baja",'Mapa final'!#REF!="Moderado"),CONCATENATE("R",'Mapa final'!#REF!),"")</f>
        <v>#REF!</v>
      </c>
      <c r="AG72" s="310"/>
      <c r="AH72" s="310" t="e">
        <f>IF(AND('Mapa final'!#REF!="Baja",'Mapa final'!#REF!="Moderado"),CONCATENATE("R",'Mapa final'!#REF!),"")</f>
        <v>#REF!</v>
      </c>
      <c r="AI72" s="310"/>
      <c r="AJ72" s="310" t="e">
        <f>IF(AND('Mapa final'!#REF!="Baja",'Mapa final'!#REF!="Moderado"),CONCATENATE("R",'Mapa final'!#REF!),"")</f>
        <v>#REF!</v>
      </c>
      <c r="AK72" s="310"/>
      <c r="AL72" s="310" t="e">
        <f>IF(AND('Mapa final'!#REF!="Baja",'Mapa final'!#REF!="Moderado"),CONCATENATE("R",'Mapa final'!#REF!),"")</f>
        <v>#REF!</v>
      </c>
      <c r="AM72" s="310"/>
      <c r="AN72" s="342" t="str">
        <f>IF(AND('Mapa final'!$K$35="Baja",'Mapa final'!$O$35="Mayor"),CONCATENATE("R",'Mapa final'!$A$35),"")</f>
        <v/>
      </c>
      <c r="AO72" s="343"/>
      <c r="AP72" s="343" t="e">
        <f>IF(AND('Mapa final'!#REF!="Baja",'Mapa final'!#REF!="Mayor"),CONCATENATE("R",'Mapa final'!#REF!),"")</f>
        <v>#REF!</v>
      </c>
      <c r="AQ72" s="343"/>
      <c r="AR72" s="343" t="e">
        <f>IF(AND('Mapa final'!#REF!="Baja",'Mapa final'!#REF!="Mayor"),CONCATENATE("R",'Mapa final'!#REF!),"")</f>
        <v>#REF!</v>
      </c>
      <c r="AS72" s="343"/>
      <c r="AT72" s="343" t="e">
        <f>IF(AND('Mapa final'!#REF!="Baja",'Mapa final'!#REF!="Mayor"),CONCATENATE("R",'Mapa final'!#REF!),"")</f>
        <v>#REF!</v>
      </c>
      <c r="AU72" s="343"/>
      <c r="AV72" s="343" t="e">
        <f>IF(AND('Mapa final'!#REF!="Baja",'Mapa final'!#REF!="Mayor"),CONCATENATE("R",'Mapa final'!#REF!),"")</f>
        <v>#REF!</v>
      </c>
      <c r="AW72" s="343"/>
      <c r="AX72" s="330" t="str">
        <f>IF(AND('Mapa final'!$K$35="Baja",'Mapa final'!$O$35="Catastrófico"),CONCATENATE("R",'Mapa final'!$A$35),"")</f>
        <v/>
      </c>
      <c r="AY72" s="327"/>
      <c r="AZ72" s="327" t="e">
        <f>IF(AND('Mapa final'!#REF!="Baja",'Mapa final'!#REF!="Catastrófico"),CONCATENATE("R",'Mapa final'!#REF!),"")</f>
        <v>#REF!</v>
      </c>
      <c r="BA72" s="327"/>
      <c r="BB72" s="327" t="e">
        <f>IF(AND('Mapa final'!#REF!="Baja",'Mapa final'!#REF!="Catastrófico"),CONCATENATE("R",'Mapa final'!#REF!),"")</f>
        <v>#REF!</v>
      </c>
      <c r="BC72" s="327"/>
      <c r="BD72" s="327" t="e">
        <f>IF(AND('Mapa final'!#REF!="Baja",'Mapa final'!#REF!="Catastrófico"),CONCATENATE("R",'Mapa final'!#REF!),"")</f>
        <v>#REF!</v>
      </c>
      <c r="BE72" s="327"/>
      <c r="BF72" s="327" t="e">
        <f>IF(AND('Mapa final'!#REF!="Baja",'Mapa final'!#REF!="Catastrófico"),CONCATENATE("R",'Mapa final'!#REF!),"")</f>
        <v>#REF!</v>
      </c>
      <c r="BG72" s="327"/>
      <c r="BH72" s="36"/>
      <c r="BI72" s="380"/>
      <c r="BJ72" s="381"/>
      <c r="BK72" s="381"/>
      <c r="BL72" s="381"/>
      <c r="BM72" s="381"/>
      <c r="BN72" s="382"/>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row>
    <row r="73" spans="1:100" ht="15" customHeight="1" x14ac:dyDescent="0.25">
      <c r="A73" s="36"/>
      <c r="B73" s="203"/>
      <c r="C73" s="204"/>
      <c r="D73" s="205"/>
      <c r="E73" s="319"/>
      <c r="F73" s="320"/>
      <c r="G73" s="320"/>
      <c r="H73" s="320"/>
      <c r="I73" s="320"/>
      <c r="J73" s="311"/>
      <c r="K73" s="312"/>
      <c r="L73" s="312"/>
      <c r="M73" s="312"/>
      <c r="N73" s="312"/>
      <c r="O73" s="312"/>
      <c r="P73" s="312"/>
      <c r="Q73" s="312"/>
      <c r="R73" s="312"/>
      <c r="S73" s="312"/>
      <c r="T73" s="309"/>
      <c r="U73" s="310"/>
      <c r="V73" s="310"/>
      <c r="W73" s="310"/>
      <c r="X73" s="310"/>
      <c r="Y73" s="310"/>
      <c r="Z73" s="310"/>
      <c r="AA73" s="310"/>
      <c r="AB73" s="310"/>
      <c r="AC73" s="310"/>
      <c r="AD73" s="309"/>
      <c r="AE73" s="310"/>
      <c r="AF73" s="310"/>
      <c r="AG73" s="310"/>
      <c r="AH73" s="310"/>
      <c r="AI73" s="310"/>
      <c r="AJ73" s="310"/>
      <c r="AK73" s="310"/>
      <c r="AL73" s="310"/>
      <c r="AM73" s="310"/>
      <c r="AN73" s="342"/>
      <c r="AO73" s="343"/>
      <c r="AP73" s="343"/>
      <c r="AQ73" s="343"/>
      <c r="AR73" s="343"/>
      <c r="AS73" s="343"/>
      <c r="AT73" s="343"/>
      <c r="AU73" s="343"/>
      <c r="AV73" s="343"/>
      <c r="AW73" s="343"/>
      <c r="AX73" s="330"/>
      <c r="AY73" s="327"/>
      <c r="AZ73" s="327"/>
      <c r="BA73" s="327"/>
      <c r="BB73" s="327"/>
      <c r="BC73" s="327"/>
      <c r="BD73" s="327"/>
      <c r="BE73" s="327"/>
      <c r="BF73" s="327"/>
      <c r="BG73" s="327"/>
      <c r="BH73" s="36"/>
      <c r="BI73" s="380"/>
      <c r="BJ73" s="381"/>
      <c r="BK73" s="381"/>
      <c r="BL73" s="381"/>
      <c r="BM73" s="381"/>
      <c r="BN73" s="382"/>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row>
    <row r="74" spans="1:100" ht="15" customHeight="1" x14ac:dyDescent="0.25">
      <c r="A74" s="36"/>
      <c r="B74" s="203"/>
      <c r="C74" s="204"/>
      <c r="D74" s="205"/>
      <c r="E74" s="319"/>
      <c r="F74" s="320"/>
      <c r="G74" s="320"/>
      <c r="H74" s="320"/>
      <c r="I74" s="320"/>
      <c r="J74" s="311" t="e">
        <f>IF(AND('Mapa final'!#REF!="Baja",'Mapa final'!#REF!="Leve"),CONCATENATE("R",'Mapa final'!#REF!),"")</f>
        <v>#REF!</v>
      </c>
      <c r="K74" s="312"/>
      <c r="L74" s="312" t="e">
        <f>IF(AND('Mapa final'!#REF!="Baja",'Mapa final'!#REF!="Leve"),CONCATENATE("R",'Mapa final'!#REF!),"")</f>
        <v>#REF!</v>
      </c>
      <c r="M74" s="312"/>
      <c r="N74" s="312" t="str">
        <f>IF(AND('Mapa final'!$K$38="Baja",'Mapa final'!$O$38="Leve"),CONCATENATE("R",'Mapa final'!$A$38),"")</f>
        <v/>
      </c>
      <c r="O74" s="312"/>
      <c r="P74" s="312" t="e">
        <f>IF(AND('Mapa final'!#REF!="Baja",'Mapa final'!#REF!="Leve"),CONCATENATE("R",'Mapa final'!#REF!),"")</f>
        <v>#REF!</v>
      </c>
      <c r="Q74" s="312"/>
      <c r="R74" s="312" t="e">
        <f>IF(AND('Mapa final'!#REF!="Baja",'Mapa final'!#REF!="Leve"),CONCATENATE("R",'Mapa final'!#REF!),"")</f>
        <v>#REF!</v>
      </c>
      <c r="S74" s="312"/>
      <c r="T74" s="309" t="e">
        <f>IF(AND('Mapa final'!#REF!="Baja",'Mapa final'!#REF!="Menor"),CONCATENATE("R",'Mapa final'!#REF!),"")</f>
        <v>#REF!</v>
      </c>
      <c r="U74" s="310"/>
      <c r="V74" s="310" t="e">
        <f>IF(AND('Mapa final'!#REF!="Baja",'Mapa final'!#REF!="Menor"),CONCATENATE("R",'Mapa final'!#REF!),"")</f>
        <v>#REF!</v>
      </c>
      <c r="W74" s="310"/>
      <c r="X74" s="310" t="str">
        <f>IF(AND('Mapa final'!$K$38="Baja",'Mapa final'!$O$38="Menor"),CONCATENATE("R",'Mapa final'!$A$38),"")</f>
        <v/>
      </c>
      <c r="Y74" s="310"/>
      <c r="Z74" s="310" t="e">
        <f>IF(AND('Mapa final'!#REF!="Baja",'Mapa final'!#REF!="Menor"),CONCATENATE("R",'Mapa final'!#REF!),"")</f>
        <v>#REF!</v>
      </c>
      <c r="AA74" s="310"/>
      <c r="AB74" s="310" t="e">
        <f>IF(AND('Mapa final'!#REF!="Baja",'Mapa final'!#REF!="Menor"),CONCATENATE("R",'Mapa final'!#REF!),"")</f>
        <v>#REF!</v>
      </c>
      <c r="AC74" s="310"/>
      <c r="AD74" s="309" t="e">
        <f>IF(AND('Mapa final'!#REF!="Baja",'Mapa final'!#REF!="Moderado"),CONCATENATE("R",'Mapa final'!#REF!),"")</f>
        <v>#REF!</v>
      </c>
      <c r="AE74" s="310"/>
      <c r="AF74" s="310" t="e">
        <f>IF(AND('Mapa final'!#REF!="Baja",'Mapa final'!#REF!="Moderado"),CONCATENATE("R",'Mapa final'!#REF!),"")</f>
        <v>#REF!</v>
      </c>
      <c r="AG74" s="310"/>
      <c r="AH74" s="310" t="str">
        <f>IF(AND('Mapa final'!$K$38="Baja",'Mapa final'!$O$38="Moderado"),CONCATENATE("R",'Mapa final'!$A$38),"")</f>
        <v/>
      </c>
      <c r="AI74" s="310"/>
      <c r="AJ74" s="310" t="e">
        <f>IF(AND('Mapa final'!#REF!="Baja",'Mapa final'!#REF!="Moderado"),CONCATENATE("R",'Mapa final'!#REF!),"")</f>
        <v>#REF!</v>
      </c>
      <c r="AK74" s="310"/>
      <c r="AL74" s="310" t="e">
        <f>IF(AND('Mapa final'!#REF!="Baja",'Mapa final'!#REF!="Moderado"),CONCATENATE("R",'Mapa final'!#REF!),"")</f>
        <v>#REF!</v>
      </c>
      <c r="AM74" s="310"/>
      <c r="AN74" s="342" t="e">
        <f>IF(AND('Mapa final'!#REF!="Baja",'Mapa final'!#REF!="Mayor"),CONCATENATE("R",'Mapa final'!#REF!),"")</f>
        <v>#REF!</v>
      </c>
      <c r="AO74" s="343"/>
      <c r="AP74" s="343" t="e">
        <f>IF(AND('Mapa final'!#REF!="Baja",'Mapa final'!#REF!="Mayor"),CONCATENATE("R",'Mapa final'!#REF!),"")</f>
        <v>#REF!</v>
      </c>
      <c r="AQ74" s="343"/>
      <c r="AR74" s="343" t="str">
        <f>IF(AND('Mapa final'!$K$38="Baja",'Mapa final'!$O$38="Mayor"),CONCATENATE("R",'Mapa final'!$A$38),"")</f>
        <v/>
      </c>
      <c r="AS74" s="343"/>
      <c r="AT74" s="343" t="e">
        <f>IF(AND('Mapa final'!#REF!="Baja",'Mapa final'!#REF!="Mayor"),CONCATENATE("R",'Mapa final'!#REF!),"")</f>
        <v>#REF!</v>
      </c>
      <c r="AU74" s="343"/>
      <c r="AV74" s="343" t="e">
        <f>IF(AND('Mapa final'!#REF!="Baja",'Mapa final'!#REF!="Mayor"),CONCATENATE("R",'Mapa final'!#REF!),"")</f>
        <v>#REF!</v>
      </c>
      <c r="AW74" s="343"/>
      <c r="AX74" s="330" t="e">
        <f>IF(AND('Mapa final'!#REF!="Baja",'Mapa final'!#REF!="Catastrófico"),CONCATENATE("R",'Mapa final'!#REF!),"")</f>
        <v>#REF!</v>
      </c>
      <c r="AY74" s="327"/>
      <c r="AZ74" s="327" t="e">
        <f>IF(AND('Mapa final'!#REF!="Baja",'Mapa final'!#REF!="Catastrófico"),CONCATENATE("R",'Mapa final'!#REF!),"")</f>
        <v>#REF!</v>
      </c>
      <c r="BA74" s="327"/>
      <c r="BB74" s="327" t="str">
        <f>IF(AND('Mapa final'!$K$38="Baja",'Mapa final'!$O$38="Catastrófico"),CONCATENATE("R",'Mapa final'!$A$38),"")</f>
        <v/>
      </c>
      <c r="BC74" s="327"/>
      <c r="BD74" s="327" t="e">
        <f>IF(AND('Mapa final'!#REF!="Baja",'Mapa final'!#REF!="Catastrófico"),CONCATENATE("R",'Mapa final'!#REF!),"")</f>
        <v>#REF!</v>
      </c>
      <c r="BE74" s="327"/>
      <c r="BF74" s="327" t="e">
        <f>IF(AND('Mapa final'!#REF!="Baja",'Mapa final'!#REF!="Catastrófico"),CONCATENATE("R",'Mapa final'!#REF!),"")</f>
        <v>#REF!</v>
      </c>
      <c r="BG74" s="327"/>
      <c r="BH74" s="36"/>
      <c r="BI74" s="380"/>
      <c r="BJ74" s="381"/>
      <c r="BK74" s="381"/>
      <c r="BL74" s="381"/>
      <c r="BM74" s="381"/>
      <c r="BN74" s="382"/>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row>
    <row r="75" spans="1:100" ht="15" customHeight="1" x14ac:dyDescent="0.25">
      <c r="A75" s="36"/>
      <c r="B75" s="203"/>
      <c r="C75" s="204"/>
      <c r="D75" s="205"/>
      <c r="E75" s="319"/>
      <c r="F75" s="320"/>
      <c r="G75" s="320"/>
      <c r="H75" s="320"/>
      <c r="I75" s="320"/>
      <c r="J75" s="311"/>
      <c r="K75" s="312"/>
      <c r="L75" s="312"/>
      <c r="M75" s="312"/>
      <c r="N75" s="312"/>
      <c r="O75" s="312"/>
      <c r="P75" s="312"/>
      <c r="Q75" s="312"/>
      <c r="R75" s="312"/>
      <c r="S75" s="312"/>
      <c r="T75" s="309"/>
      <c r="U75" s="310"/>
      <c r="V75" s="310"/>
      <c r="W75" s="310"/>
      <c r="X75" s="310"/>
      <c r="Y75" s="310"/>
      <c r="Z75" s="310"/>
      <c r="AA75" s="310"/>
      <c r="AB75" s="310"/>
      <c r="AC75" s="310"/>
      <c r="AD75" s="309"/>
      <c r="AE75" s="310"/>
      <c r="AF75" s="310"/>
      <c r="AG75" s="310"/>
      <c r="AH75" s="310"/>
      <c r="AI75" s="310"/>
      <c r="AJ75" s="310"/>
      <c r="AK75" s="310"/>
      <c r="AL75" s="310"/>
      <c r="AM75" s="310"/>
      <c r="AN75" s="342"/>
      <c r="AO75" s="343"/>
      <c r="AP75" s="343"/>
      <c r="AQ75" s="343"/>
      <c r="AR75" s="343"/>
      <c r="AS75" s="343"/>
      <c r="AT75" s="343"/>
      <c r="AU75" s="343"/>
      <c r="AV75" s="343"/>
      <c r="AW75" s="343"/>
      <c r="AX75" s="330"/>
      <c r="AY75" s="327"/>
      <c r="AZ75" s="327"/>
      <c r="BA75" s="327"/>
      <c r="BB75" s="327"/>
      <c r="BC75" s="327"/>
      <c r="BD75" s="327"/>
      <c r="BE75" s="327"/>
      <c r="BF75" s="327"/>
      <c r="BG75" s="327"/>
      <c r="BH75" s="36"/>
      <c r="BI75" s="380"/>
      <c r="BJ75" s="381"/>
      <c r="BK75" s="381"/>
      <c r="BL75" s="381"/>
      <c r="BM75" s="381"/>
      <c r="BN75" s="382"/>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row>
    <row r="76" spans="1:100" ht="15" customHeight="1" x14ac:dyDescent="0.25">
      <c r="A76" s="36"/>
      <c r="B76" s="203"/>
      <c r="C76" s="204"/>
      <c r="D76" s="205"/>
      <c r="E76" s="319"/>
      <c r="F76" s="320"/>
      <c r="G76" s="320"/>
      <c r="H76" s="320"/>
      <c r="I76" s="320"/>
      <c r="J76" s="311" t="str">
        <f>IF(AND('Mapa final'!$K$41="Baja",'Mapa final'!$O$41="Leve"),CONCATENATE("R",'Mapa final'!$A$41),"")</f>
        <v/>
      </c>
      <c r="K76" s="312"/>
      <c r="L76" s="312" t="e">
        <f>IF(AND('Mapa final'!#REF!="Baja",'Mapa final'!#REF!="Leve"),CONCATENATE("R",'Mapa final'!#REF!),"")</f>
        <v>#REF!</v>
      </c>
      <c r="M76" s="312"/>
      <c r="N76" s="312" t="str">
        <f>IF(AND('Mapa final'!$K$44="Baja",'Mapa final'!$O$44="Leve"),CONCATENATE("R",'Mapa final'!$A$44),"")</f>
        <v/>
      </c>
      <c r="O76" s="312"/>
      <c r="P76" s="312" t="str">
        <f>IF(AND('Mapa final'!$K$47="Baja",'Mapa final'!$O$47="Leve"),CONCATENATE("R",'Mapa final'!$A$47),"")</f>
        <v/>
      </c>
      <c r="Q76" s="312"/>
      <c r="R76" s="312" t="str">
        <f>IF(AND('Mapa final'!$K$50="Baja",'Mapa final'!$O$50="Leve"),CONCATENATE("R",'Mapa final'!$A$50),"")</f>
        <v/>
      </c>
      <c r="S76" s="326"/>
      <c r="T76" s="309" t="str">
        <f>IF(AND('Mapa final'!$K$41="Baja",'Mapa final'!$O$41="Menor"),CONCATENATE("R",'Mapa final'!$A$41),"")</f>
        <v/>
      </c>
      <c r="U76" s="310"/>
      <c r="V76" s="310" t="e">
        <f>IF(AND('Mapa final'!#REF!="Baja",'Mapa final'!#REF!="Menor"),CONCATENATE("R",'Mapa final'!#REF!),"")</f>
        <v>#REF!</v>
      </c>
      <c r="W76" s="310"/>
      <c r="X76" s="310" t="str">
        <f>IF(AND('Mapa final'!$K$44="Baja",'Mapa final'!$O$44="Menor"),CONCATENATE("R",'Mapa final'!$A$44),"")</f>
        <v/>
      </c>
      <c r="Y76" s="310"/>
      <c r="Z76" s="310" t="str">
        <f>IF(AND('Mapa final'!$K$47="Baja",'Mapa final'!$O$47="Menor"),CONCATENATE("R",'Mapa final'!$A$47),"")</f>
        <v/>
      </c>
      <c r="AA76" s="310"/>
      <c r="AB76" s="310" t="str">
        <f>IF(AND('Mapa final'!$K$50="Baja",'Mapa final'!$O$50="Menor"),CONCATENATE("R",'Mapa final'!$A$50),"")</f>
        <v/>
      </c>
      <c r="AC76" s="313"/>
      <c r="AD76" s="309" t="str">
        <f>IF(AND('Mapa final'!$K$41="Baja",'Mapa final'!$O$41="Moderado"),CONCATENATE("R",'Mapa final'!$A$41),"")</f>
        <v/>
      </c>
      <c r="AE76" s="310"/>
      <c r="AF76" s="310" t="e">
        <f>IF(AND('Mapa final'!#REF!="Baja",'Mapa final'!#REF!="Moderado"),CONCATENATE("R",'Mapa final'!#REF!),"")</f>
        <v>#REF!</v>
      </c>
      <c r="AG76" s="310"/>
      <c r="AH76" s="310" t="str">
        <f>IF(AND('Mapa final'!$K$44="Baja",'Mapa final'!$O$44="Moderado"),CONCATENATE("R",'Mapa final'!$A$44),"")</f>
        <v/>
      </c>
      <c r="AI76" s="310"/>
      <c r="AJ76" s="310" t="str">
        <f>IF(AND('Mapa final'!$K$47="Baja",'Mapa final'!$O$47="Moderado"),CONCATENATE("R",'Mapa final'!$A$47),"")</f>
        <v/>
      </c>
      <c r="AK76" s="310"/>
      <c r="AL76" s="310" t="str">
        <f>IF(AND('Mapa final'!$K$50="Baja",'Mapa final'!$O$50="Moderado"),CONCATENATE("R",'Mapa final'!$A$50),"")</f>
        <v/>
      </c>
      <c r="AM76" s="313"/>
      <c r="AN76" s="342" t="e">
        <f>IF(AND('Mapa final'!$K$41="Baja",'Mapa final'!$O$41="Mayor"),CONCATENATE("R",'Mapa final'!$A$41),"")</f>
        <v>#REF!</v>
      </c>
      <c r="AO76" s="343"/>
      <c r="AP76" s="343" t="e">
        <f>IF(AND('Mapa final'!#REF!="Baja",'Mapa final'!#REF!="Mayor"),CONCATENATE("R",'Mapa final'!#REF!),"")</f>
        <v>#REF!</v>
      </c>
      <c r="AQ76" s="343"/>
      <c r="AR76" s="343" t="str">
        <f>IF(AND('Mapa final'!$K$44="Baja",'Mapa final'!$O$44="Mayor"),CONCATENATE("R",'Mapa final'!$A$44),"")</f>
        <v/>
      </c>
      <c r="AS76" s="343"/>
      <c r="AT76" s="343" t="str">
        <f>IF(AND('Mapa final'!$K$47="Baja",'Mapa final'!$O$47="Mayor"),CONCATENATE("R",'Mapa final'!$A$47),"")</f>
        <v/>
      </c>
      <c r="AU76" s="343"/>
      <c r="AV76" s="343" t="str">
        <f>IF(AND('Mapa final'!$K$50="Baja",'Mapa final'!$O$50="Mayor"),CONCATENATE("R",'Mapa final'!$A$50),"")</f>
        <v/>
      </c>
      <c r="AW76" s="344"/>
      <c r="AX76" s="330" t="str">
        <f>IF(AND('Mapa final'!$K$41="Baja",'Mapa final'!$O$41="Catastrófico"),CONCATENATE("R",'Mapa final'!$A$41),"")</f>
        <v/>
      </c>
      <c r="AY76" s="327"/>
      <c r="AZ76" s="327" t="e">
        <f>IF(AND('Mapa final'!#REF!="Baja",'Mapa final'!#REF!="Catastrófico"),CONCATENATE("R",'Mapa final'!#REF!),"")</f>
        <v>#REF!</v>
      </c>
      <c r="BA76" s="327"/>
      <c r="BB76" s="327" t="str">
        <f>IF(AND('Mapa final'!$K$44="Baja",'Mapa final'!$O$44="Catastrófico"),CONCATENATE("R",'Mapa final'!$A$44),"")</f>
        <v/>
      </c>
      <c r="BC76" s="327"/>
      <c r="BD76" s="327" t="str">
        <f>IF(AND('Mapa final'!$K$47="Baja",'Mapa final'!$O$47="Catastrófico"),CONCATENATE("R",'Mapa final'!$A$47),"")</f>
        <v/>
      </c>
      <c r="BE76" s="327"/>
      <c r="BF76" s="327" t="str">
        <f>IF(AND('Mapa final'!$K$50="Baja",'Mapa final'!$O$50="Catastrófico"),CONCATENATE("R",'Mapa final'!$A$50),"")</f>
        <v/>
      </c>
      <c r="BG76" s="329"/>
      <c r="BH76" s="36"/>
      <c r="BI76" s="380"/>
      <c r="BJ76" s="381"/>
      <c r="BK76" s="381"/>
      <c r="BL76" s="381"/>
      <c r="BM76" s="381"/>
      <c r="BN76" s="382"/>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row>
    <row r="77" spans="1:100" ht="15" customHeight="1" thickBot="1" x14ac:dyDescent="0.3">
      <c r="A77" s="36"/>
      <c r="B77" s="203"/>
      <c r="C77" s="204"/>
      <c r="D77" s="205"/>
      <c r="E77" s="319"/>
      <c r="F77" s="320"/>
      <c r="G77" s="320"/>
      <c r="H77" s="320"/>
      <c r="I77" s="320"/>
      <c r="J77" s="311"/>
      <c r="K77" s="312"/>
      <c r="L77" s="312"/>
      <c r="M77" s="312"/>
      <c r="N77" s="312"/>
      <c r="O77" s="312"/>
      <c r="P77" s="312"/>
      <c r="Q77" s="312"/>
      <c r="R77" s="312"/>
      <c r="S77" s="326"/>
      <c r="T77" s="309"/>
      <c r="U77" s="310"/>
      <c r="V77" s="310"/>
      <c r="W77" s="310"/>
      <c r="X77" s="310"/>
      <c r="Y77" s="310"/>
      <c r="Z77" s="310"/>
      <c r="AA77" s="310"/>
      <c r="AB77" s="310"/>
      <c r="AC77" s="313"/>
      <c r="AD77" s="309"/>
      <c r="AE77" s="310"/>
      <c r="AF77" s="310"/>
      <c r="AG77" s="310"/>
      <c r="AH77" s="310"/>
      <c r="AI77" s="310"/>
      <c r="AJ77" s="310"/>
      <c r="AK77" s="310"/>
      <c r="AL77" s="310"/>
      <c r="AM77" s="313"/>
      <c r="AN77" s="342"/>
      <c r="AO77" s="343"/>
      <c r="AP77" s="343"/>
      <c r="AQ77" s="343"/>
      <c r="AR77" s="343"/>
      <c r="AS77" s="343"/>
      <c r="AT77" s="343"/>
      <c r="AU77" s="343"/>
      <c r="AV77" s="343"/>
      <c r="AW77" s="344"/>
      <c r="AX77" s="330"/>
      <c r="AY77" s="327"/>
      <c r="AZ77" s="327"/>
      <c r="BA77" s="327"/>
      <c r="BB77" s="327"/>
      <c r="BC77" s="327"/>
      <c r="BD77" s="327"/>
      <c r="BE77" s="327"/>
      <c r="BF77" s="327"/>
      <c r="BG77" s="329"/>
      <c r="BH77" s="36"/>
      <c r="BI77" s="380"/>
      <c r="BJ77" s="381"/>
      <c r="BK77" s="381"/>
      <c r="BL77" s="381"/>
      <c r="BM77" s="381"/>
      <c r="BN77" s="382"/>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row>
    <row r="78" spans="1:100" ht="15" customHeight="1" x14ac:dyDescent="0.25">
      <c r="A78" s="36"/>
      <c r="B78" s="203"/>
      <c r="C78" s="204"/>
      <c r="D78" s="205"/>
      <c r="E78" s="317" t="s">
        <v>97</v>
      </c>
      <c r="F78" s="318"/>
      <c r="G78" s="318"/>
      <c r="H78" s="318"/>
      <c r="I78" s="386"/>
      <c r="J78" s="314" t="str">
        <f>IF(AND('Mapa final'!$K$7="Muy Baja",'Mapa final'!$O$7="Leve"),CONCATENATE("R",'Mapa final'!$A$7),"")</f>
        <v/>
      </c>
      <c r="K78" s="315"/>
      <c r="L78" s="315" t="e">
        <f>IF(AND('Mapa final'!#REF!="Muy Baja",'Mapa final'!#REF!="Leve"),CONCATENATE("R",'Mapa final'!#REF!),"")</f>
        <v>#REF!</v>
      </c>
      <c r="M78" s="315"/>
      <c r="N78" s="315" t="e">
        <f>IF(AND('Mapa final'!#REF!="Muy Baja",'Mapa final'!#REF!="Leve"),CONCATENATE("R",'Mapa final'!#REF!),"")</f>
        <v>#REF!</v>
      </c>
      <c r="O78" s="315"/>
      <c r="P78" s="315" t="e">
        <f>IF(AND('Mapa final'!#REF!="Muy Baja",'Mapa final'!#REF!="Leve"),CONCATENATE("R",'Mapa final'!#REF!),"")</f>
        <v>#REF!</v>
      </c>
      <c r="Q78" s="315"/>
      <c r="R78" s="315" t="e">
        <f>IF(AND('Mapa final'!#REF!="Muy Baja",'Mapa final'!#REF!="Leve"),CONCATENATE("R",'Mapa final'!#REF!),"")</f>
        <v>#REF!</v>
      </c>
      <c r="S78" s="394"/>
      <c r="T78" s="314" t="str">
        <f>IF(AND('Mapa final'!$K$7="Muy Baja",'Mapa final'!$O$7="Menor"),CONCATENATE("R",'Mapa final'!$A$7),"")</f>
        <v/>
      </c>
      <c r="U78" s="315"/>
      <c r="V78" s="315" t="e">
        <f>IF(AND('Mapa final'!#REF!="Muy Baja",'Mapa final'!#REF!="Menor"),CONCATENATE("R",'Mapa final'!#REF!),"")</f>
        <v>#REF!</v>
      </c>
      <c r="W78" s="315"/>
      <c r="X78" s="315" t="e">
        <f>IF(AND('Mapa final'!#REF!="Muy Baja",'Mapa final'!#REF!="Menor"),CONCATENATE("R",'Mapa final'!#REF!),"")</f>
        <v>#REF!</v>
      </c>
      <c r="Y78" s="315"/>
      <c r="Z78" s="315" t="e">
        <f>IF(AND('Mapa final'!#REF!="Muy Baja",'Mapa final'!#REF!="Menor"),CONCATENATE("R",'Mapa final'!#REF!),"")</f>
        <v>#REF!</v>
      </c>
      <c r="AA78" s="315"/>
      <c r="AB78" s="315" t="e">
        <f>IF(AND('Mapa final'!#REF!="Muy Baja",'Mapa final'!#REF!="Menor"),CONCATENATE("R",'Mapa final'!#REF!),"")</f>
        <v>#REF!</v>
      </c>
      <c r="AC78" s="394"/>
      <c r="AD78" s="323" t="str">
        <f>IF(AND('Mapa final'!$K$7="Muy Baja",'Mapa final'!$O$7="Moderado"),CONCATENATE("R",'Mapa final'!$A$7),"")</f>
        <v/>
      </c>
      <c r="AE78" s="324"/>
      <c r="AF78" s="324" t="e">
        <f>IF(AND('Mapa final'!#REF!="Muy Baja",'Mapa final'!#REF!="Moderado"),CONCATENATE("R",'Mapa final'!#REF!),"")</f>
        <v>#REF!</v>
      </c>
      <c r="AG78" s="324"/>
      <c r="AH78" s="324" t="e">
        <f>IF(AND('Mapa final'!#REF!="Muy Baja",'Mapa final'!#REF!="Moderado"),CONCATENATE("R",'Mapa final'!#REF!),"")</f>
        <v>#REF!</v>
      </c>
      <c r="AI78" s="324"/>
      <c r="AJ78" s="324" t="e">
        <f>IF(AND('Mapa final'!#REF!="Muy Baja",'Mapa final'!#REF!="Moderado"),CONCATENATE("R",'Mapa final'!#REF!),"")</f>
        <v>#REF!</v>
      </c>
      <c r="AK78" s="324"/>
      <c r="AL78" s="324" t="e">
        <f>IF(AND('Mapa final'!#REF!="Muy Baja",'Mapa final'!#REF!="Moderado"),CONCATENATE("R",'Mapa final'!#REF!),"")</f>
        <v>#REF!</v>
      </c>
      <c r="AM78" s="325"/>
      <c r="AN78" s="346" t="str">
        <f>IF(AND('Mapa final'!$K$7="Muy Baja",'Mapa final'!$O$7="Mayor"),CONCATENATE("R",'Mapa final'!$A$7),"")</f>
        <v/>
      </c>
      <c r="AO78" s="341"/>
      <c r="AP78" s="341" t="e">
        <f>IF(AND('Mapa final'!#REF!="Muy Baja",'Mapa final'!#REF!="Mayor"),CONCATENATE("R",'Mapa final'!#REF!),"")</f>
        <v>#REF!</v>
      </c>
      <c r="AQ78" s="341"/>
      <c r="AR78" s="341" t="e">
        <f>IF(AND('Mapa final'!#REF!="Muy Baja",'Mapa final'!#REF!="Mayor"),CONCATENATE("R",'Mapa final'!#REF!),"")</f>
        <v>#REF!</v>
      </c>
      <c r="AS78" s="341"/>
      <c r="AT78" s="341" t="e">
        <f>IF(AND('Mapa final'!#REF!="Muy Baja",'Mapa final'!#REF!="Mayor"),CONCATENATE("R",'Mapa final'!#REF!),"")</f>
        <v>#REF!</v>
      </c>
      <c r="AU78" s="341"/>
      <c r="AV78" s="341" t="e">
        <f>IF(AND('Mapa final'!#REF!="Muy Baja",'Mapa final'!#REF!="Mayor"),CONCATENATE("R",'Mapa final'!#REF!),"")</f>
        <v>#REF!</v>
      </c>
      <c r="AW78" s="345"/>
      <c r="AX78" s="340" t="str">
        <f>IF(AND('Mapa final'!$K$7="Muy Baja",'Mapa final'!$O$7="Catastrófico"),CONCATENATE("R",'Mapa final'!$A$7),"")</f>
        <v/>
      </c>
      <c r="AY78" s="333"/>
      <c r="AZ78" s="333" t="e">
        <f>IF(AND('Mapa final'!#REF!="Muy Baja",'Mapa final'!#REF!="Catastrófico"),CONCATENATE("R",'Mapa final'!#REF!),"")</f>
        <v>#REF!</v>
      </c>
      <c r="BA78" s="333"/>
      <c r="BB78" s="333" t="e">
        <f>IF(AND('Mapa final'!#REF!="Muy Baja",'Mapa final'!#REF!="Catastrófico"),CONCATENATE("R",'Mapa final'!#REF!),"")</f>
        <v>#REF!</v>
      </c>
      <c r="BC78" s="333"/>
      <c r="BD78" s="333" t="e">
        <f>IF(AND('Mapa final'!#REF!="Muy Baja",'Mapa final'!#REF!="Catastrófico"),CONCATENATE("R",'Mapa final'!#REF!),"")</f>
        <v>#REF!</v>
      </c>
      <c r="BE78" s="333"/>
      <c r="BF78" s="333" t="e">
        <f>IF(AND('Mapa final'!#REF!="Muy Baja",'Mapa final'!#REF!="Catastrófico"),CONCATENATE("R",'Mapa final'!#REF!),"")</f>
        <v>#REF!</v>
      </c>
      <c r="BG78" s="334"/>
      <c r="BH78" s="36"/>
      <c r="BI78" s="380"/>
      <c r="BJ78" s="381"/>
      <c r="BK78" s="381"/>
      <c r="BL78" s="381"/>
      <c r="BM78" s="381"/>
      <c r="BN78" s="382"/>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row>
    <row r="79" spans="1:100" ht="15" customHeight="1" x14ac:dyDescent="0.25">
      <c r="A79" s="36"/>
      <c r="B79" s="203"/>
      <c r="C79" s="204"/>
      <c r="D79" s="205"/>
      <c r="E79" s="319"/>
      <c r="F79" s="320"/>
      <c r="G79" s="320"/>
      <c r="H79" s="320"/>
      <c r="I79" s="387"/>
      <c r="J79" s="311"/>
      <c r="K79" s="312"/>
      <c r="L79" s="312"/>
      <c r="M79" s="312"/>
      <c r="N79" s="312"/>
      <c r="O79" s="312"/>
      <c r="P79" s="312"/>
      <c r="Q79" s="312"/>
      <c r="R79" s="312"/>
      <c r="S79" s="326"/>
      <c r="T79" s="311"/>
      <c r="U79" s="312"/>
      <c r="V79" s="312"/>
      <c r="W79" s="312"/>
      <c r="X79" s="312"/>
      <c r="Y79" s="312"/>
      <c r="Z79" s="312"/>
      <c r="AA79" s="312"/>
      <c r="AB79" s="312"/>
      <c r="AC79" s="326"/>
      <c r="AD79" s="309"/>
      <c r="AE79" s="310"/>
      <c r="AF79" s="310"/>
      <c r="AG79" s="310"/>
      <c r="AH79" s="310"/>
      <c r="AI79" s="310"/>
      <c r="AJ79" s="310"/>
      <c r="AK79" s="310"/>
      <c r="AL79" s="310"/>
      <c r="AM79" s="313"/>
      <c r="AN79" s="337"/>
      <c r="AO79" s="335"/>
      <c r="AP79" s="335"/>
      <c r="AQ79" s="335"/>
      <c r="AR79" s="335"/>
      <c r="AS79" s="335"/>
      <c r="AT79" s="335"/>
      <c r="AU79" s="335"/>
      <c r="AV79" s="335"/>
      <c r="AW79" s="336"/>
      <c r="AX79" s="330"/>
      <c r="AY79" s="327"/>
      <c r="AZ79" s="327"/>
      <c r="BA79" s="327"/>
      <c r="BB79" s="327"/>
      <c r="BC79" s="327"/>
      <c r="BD79" s="327"/>
      <c r="BE79" s="327"/>
      <c r="BF79" s="327"/>
      <c r="BG79" s="329"/>
      <c r="BH79" s="36"/>
      <c r="BI79" s="380"/>
      <c r="BJ79" s="381"/>
      <c r="BK79" s="381"/>
      <c r="BL79" s="381"/>
      <c r="BM79" s="381"/>
      <c r="BN79" s="382"/>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row>
    <row r="80" spans="1:100" ht="15" customHeight="1" x14ac:dyDescent="0.25">
      <c r="A80" s="36"/>
      <c r="B80" s="203"/>
      <c r="C80" s="204"/>
      <c r="D80" s="205"/>
      <c r="E80" s="319"/>
      <c r="F80" s="320"/>
      <c r="G80" s="320"/>
      <c r="H80" s="320"/>
      <c r="I80" s="387"/>
      <c r="J80" s="311" t="str">
        <f>IF(AND('Mapa final'!$K$10="Muy Baja",'Mapa final'!$O$10="Leve"),CONCATENATE("R",'Mapa final'!$A$10),"")</f>
        <v/>
      </c>
      <c r="K80" s="312"/>
      <c r="L80" s="312" t="e">
        <f>IF(AND('Mapa final'!#REF!="Muy Baja",'Mapa final'!#REF!="Leve"),CONCATENATE("R",'Mapa final'!#REF!),"")</f>
        <v>#REF!</v>
      </c>
      <c r="M80" s="312"/>
      <c r="N80" s="312" t="e">
        <f>IF(AND('Mapa final'!#REF!="Muy Baja",'Mapa final'!#REF!="Leve"),CONCATENATE("R",'Mapa final'!#REF!),"")</f>
        <v>#REF!</v>
      </c>
      <c r="O80" s="312"/>
      <c r="P80" s="312" t="str">
        <f>IF(AND('Mapa final'!$K$13="Muy Baja",'Mapa final'!$O$13="Leve"),CONCATENATE("R",'Mapa final'!$A$13),"")</f>
        <v/>
      </c>
      <c r="Q80" s="312"/>
      <c r="R80" s="312" t="e">
        <f>IF(AND('Mapa final'!#REF!="Muy Baja",'Mapa final'!#REF!="Leve"),CONCATENATE("R",'Mapa final'!#REF!),"")</f>
        <v>#REF!</v>
      </c>
      <c r="S80" s="326"/>
      <c r="T80" s="311" t="str">
        <f>IF(AND('Mapa final'!$K$10="Muy Baja",'Mapa final'!$O$10="Menor"),CONCATENATE("R",'Mapa final'!$A$10),"")</f>
        <v/>
      </c>
      <c r="U80" s="312"/>
      <c r="V80" s="312" t="e">
        <f>IF(AND('Mapa final'!#REF!="Muy Baja",'Mapa final'!#REF!="Menor"),CONCATENATE("R",'Mapa final'!#REF!),"")</f>
        <v>#REF!</v>
      </c>
      <c r="W80" s="312"/>
      <c r="X80" s="312" t="e">
        <f>IF(AND('Mapa final'!#REF!="Muy Baja",'Mapa final'!#REF!="Menor"),CONCATENATE("R",'Mapa final'!#REF!),"")</f>
        <v>#REF!</v>
      </c>
      <c r="Y80" s="312"/>
      <c r="Z80" s="312" t="str">
        <f>IF(AND('Mapa final'!$K$13="Muy Baja",'Mapa final'!$O$13="Menor"),CONCATENATE("R",'Mapa final'!$A$13),"")</f>
        <v/>
      </c>
      <c r="AA80" s="312"/>
      <c r="AB80" s="312" t="e">
        <f>IF(AND('Mapa final'!#REF!="Muy Baja",'Mapa final'!#REF!="Menor"),CONCATENATE("R",'Mapa final'!#REF!),"")</f>
        <v>#REF!</v>
      </c>
      <c r="AC80" s="326"/>
      <c r="AD80" s="309" t="str">
        <f>IF(AND('Mapa final'!$K$10="Muy Baja",'Mapa final'!$O$10="Moderado"),CONCATENATE("R",'Mapa final'!$A$10),"")</f>
        <v/>
      </c>
      <c r="AE80" s="310"/>
      <c r="AF80" s="310" t="e">
        <f>IF(AND('Mapa final'!#REF!="Muy Baja",'Mapa final'!#REF!="Moderado"),CONCATENATE("R",'Mapa final'!#REF!),"")</f>
        <v>#REF!</v>
      </c>
      <c r="AG80" s="310"/>
      <c r="AH80" s="310" t="e">
        <f>IF(AND('Mapa final'!#REF!="Muy Baja",'Mapa final'!#REF!="Moderado"),CONCATENATE("R",'Mapa final'!#REF!),"")</f>
        <v>#REF!</v>
      </c>
      <c r="AI80" s="310"/>
      <c r="AJ80" s="310" t="str">
        <f>IF(AND('Mapa final'!$K$13="Muy Baja",'Mapa final'!$O$13="Moderado"),CONCATENATE("R",'Mapa final'!$A$13),"")</f>
        <v/>
      </c>
      <c r="AK80" s="310"/>
      <c r="AL80" s="310" t="e">
        <f>IF(AND('Mapa final'!#REF!="Muy Baja",'Mapa final'!#REF!="Moderado"),CONCATENATE("R",'Mapa final'!#REF!),"")</f>
        <v>#REF!</v>
      </c>
      <c r="AM80" s="313"/>
      <c r="AN80" s="337" t="str">
        <f>IF(AND('Mapa final'!$K$10="Muy Baja",'Mapa final'!$O$10="Mayor"),CONCATENATE("R",'Mapa final'!$A$10),"")</f>
        <v/>
      </c>
      <c r="AO80" s="335"/>
      <c r="AP80" s="335" t="e">
        <f>IF(AND('Mapa final'!#REF!="Muy Baja",'Mapa final'!#REF!="Mayor"),CONCATENATE("R",'Mapa final'!#REF!),"")</f>
        <v>#REF!</v>
      </c>
      <c r="AQ80" s="335"/>
      <c r="AR80" s="335" t="e">
        <f>IF(AND('Mapa final'!#REF!="Muy Baja",'Mapa final'!#REF!="Mayor"),CONCATENATE("R",'Mapa final'!#REF!),"")</f>
        <v>#REF!</v>
      </c>
      <c r="AS80" s="335"/>
      <c r="AT80" s="335" t="str">
        <f>IF(AND('Mapa final'!$K$13="Muy Baja",'Mapa final'!$O$13="Mayor"),CONCATENATE("R",'Mapa final'!$A$13),"")</f>
        <v/>
      </c>
      <c r="AU80" s="335"/>
      <c r="AV80" s="335" t="e">
        <f>IF(AND('Mapa final'!#REF!="Muy Baja",'Mapa final'!#REF!="Mayor"),CONCATENATE("R",'Mapa final'!#REF!),"")</f>
        <v>#REF!</v>
      </c>
      <c r="AW80" s="336"/>
      <c r="AX80" s="330" t="str">
        <f>IF(AND('Mapa final'!$K$10="Muy Baja",'Mapa final'!$O$10="Catastrófico"),CONCATENATE("R",'Mapa final'!$A$10),"")</f>
        <v/>
      </c>
      <c r="AY80" s="327"/>
      <c r="AZ80" s="327" t="e">
        <f>IF(AND('Mapa final'!#REF!="Muy Baja",'Mapa final'!#REF!="Catastrófico"),CONCATENATE("R",'Mapa final'!#REF!),"")</f>
        <v>#REF!</v>
      </c>
      <c r="BA80" s="327"/>
      <c r="BB80" s="327" t="e">
        <f>IF(AND('Mapa final'!#REF!="Muy Baja",'Mapa final'!#REF!="Catastrófico"),CONCATENATE("R",'Mapa final'!#REF!),"")</f>
        <v>#REF!</v>
      </c>
      <c r="BC80" s="327"/>
      <c r="BD80" s="327" t="str">
        <f>IF(AND('Mapa final'!$K$13="Muy Baja",'Mapa final'!$O$13="Catastrófico"),CONCATENATE("R",'Mapa final'!$A$13),"")</f>
        <v/>
      </c>
      <c r="BE80" s="327"/>
      <c r="BF80" s="327" t="e">
        <f>IF(AND('Mapa final'!#REF!="Muy Baja",'Mapa final'!#REF!="Catastrófico"),CONCATENATE("R",'Mapa final'!#REF!),"")</f>
        <v>#REF!</v>
      </c>
      <c r="BG80" s="329"/>
      <c r="BH80" s="36"/>
      <c r="BI80" s="380"/>
      <c r="BJ80" s="381"/>
      <c r="BK80" s="381"/>
      <c r="BL80" s="381"/>
      <c r="BM80" s="381"/>
      <c r="BN80" s="382"/>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5" customHeight="1" x14ac:dyDescent="0.25">
      <c r="A81" s="36"/>
      <c r="B81" s="203"/>
      <c r="C81" s="204"/>
      <c r="D81" s="205"/>
      <c r="E81" s="319"/>
      <c r="F81" s="320"/>
      <c r="G81" s="320"/>
      <c r="H81" s="320"/>
      <c r="I81" s="387"/>
      <c r="J81" s="311"/>
      <c r="K81" s="312"/>
      <c r="L81" s="312"/>
      <c r="M81" s="312"/>
      <c r="N81" s="312"/>
      <c r="O81" s="312"/>
      <c r="P81" s="312"/>
      <c r="Q81" s="312"/>
      <c r="R81" s="312"/>
      <c r="S81" s="326"/>
      <c r="T81" s="311"/>
      <c r="U81" s="312"/>
      <c r="V81" s="312"/>
      <c r="W81" s="312"/>
      <c r="X81" s="312"/>
      <c r="Y81" s="312"/>
      <c r="Z81" s="312"/>
      <c r="AA81" s="312"/>
      <c r="AB81" s="312"/>
      <c r="AC81" s="326"/>
      <c r="AD81" s="309"/>
      <c r="AE81" s="310"/>
      <c r="AF81" s="310"/>
      <c r="AG81" s="310"/>
      <c r="AH81" s="310"/>
      <c r="AI81" s="310"/>
      <c r="AJ81" s="310"/>
      <c r="AK81" s="310"/>
      <c r="AL81" s="310"/>
      <c r="AM81" s="313"/>
      <c r="AN81" s="337"/>
      <c r="AO81" s="335"/>
      <c r="AP81" s="335"/>
      <c r="AQ81" s="335"/>
      <c r="AR81" s="335"/>
      <c r="AS81" s="335"/>
      <c r="AT81" s="335"/>
      <c r="AU81" s="335"/>
      <c r="AV81" s="335"/>
      <c r="AW81" s="336"/>
      <c r="AX81" s="330"/>
      <c r="AY81" s="327"/>
      <c r="AZ81" s="327"/>
      <c r="BA81" s="327"/>
      <c r="BB81" s="327"/>
      <c r="BC81" s="327"/>
      <c r="BD81" s="327"/>
      <c r="BE81" s="327"/>
      <c r="BF81" s="327"/>
      <c r="BG81" s="329"/>
      <c r="BH81" s="36"/>
      <c r="BI81" s="380"/>
      <c r="BJ81" s="381"/>
      <c r="BK81" s="381"/>
      <c r="BL81" s="381"/>
      <c r="BM81" s="381"/>
      <c r="BN81" s="382"/>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row>
    <row r="82" spans="1:100" ht="15" customHeight="1" x14ac:dyDescent="0.25">
      <c r="A82" s="36"/>
      <c r="B82" s="203"/>
      <c r="C82" s="204"/>
      <c r="D82" s="205"/>
      <c r="E82" s="319"/>
      <c r="F82" s="320"/>
      <c r="G82" s="320"/>
      <c r="H82" s="320"/>
      <c r="I82" s="387"/>
      <c r="J82" s="311" t="e">
        <f>IF(AND('Mapa final'!#REF!="Muy Baja",'Mapa final'!#REF!="Leve"),CONCATENATE("R",'Mapa final'!#REF!),"")</f>
        <v>#REF!</v>
      </c>
      <c r="K82" s="312"/>
      <c r="L82" s="312" t="str">
        <f>IF(AND('Mapa final'!$K$16="Muy Baja",'Mapa final'!$O$16="Leve"),CONCATENATE("R",'Mapa final'!$A$16),"")</f>
        <v/>
      </c>
      <c r="M82" s="312"/>
      <c r="N82" s="312" t="e">
        <f>IF(AND('Mapa final'!#REF!="Muy Baja",'Mapa final'!#REF!="Leve"),CONCATENATE("R",'Mapa final'!#REF!),"")</f>
        <v>#REF!</v>
      </c>
      <c r="O82" s="312"/>
      <c r="P82" s="312" t="e">
        <f>IF(AND('Mapa final'!#REF!="Muy Baja",'Mapa final'!#REF!="Leve"),CONCATENATE("R",'Mapa final'!#REF!),"")</f>
        <v>#REF!</v>
      </c>
      <c r="Q82" s="312"/>
      <c r="R82" s="312" t="str">
        <f>IF(AND('Mapa final'!$K$20="Muy Baja",'Mapa final'!$O$20="Leve"),CONCATENATE("R",'Mapa final'!$A$20),"")</f>
        <v/>
      </c>
      <c r="S82" s="326"/>
      <c r="T82" s="311" t="e">
        <f>IF(AND('Mapa final'!#REF!="Muy Baja",'Mapa final'!#REF!="Menor"),CONCATENATE("R",'Mapa final'!#REF!),"")</f>
        <v>#REF!</v>
      </c>
      <c r="U82" s="312"/>
      <c r="V82" s="312" t="str">
        <f>IF(AND('Mapa final'!$K$16="Muy Baja",'Mapa final'!$O$16="Menor"),CONCATENATE("R",'Mapa final'!$A$16),"")</f>
        <v/>
      </c>
      <c r="W82" s="312"/>
      <c r="X82" s="312" t="e">
        <f>IF(AND('Mapa final'!#REF!="Muy Baja",'Mapa final'!#REF!="Menor"),CONCATENATE("R",'Mapa final'!#REF!),"")</f>
        <v>#REF!</v>
      </c>
      <c r="Y82" s="312"/>
      <c r="Z82" s="312" t="e">
        <f>IF(AND('Mapa final'!#REF!="Muy Baja",'Mapa final'!#REF!="Menor"),CONCATENATE("R",'Mapa final'!#REF!),"")</f>
        <v>#REF!</v>
      </c>
      <c r="AA82" s="312"/>
      <c r="AB82" s="312" t="str">
        <f>IF(AND('Mapa final'!$K$20="Muy Baja",'Mapa final'!$O$20="Menor"),CONCATENATE("R",'Mapa final'!$A$20),"")</f>
        <v/>
      </c>
      <c r="AC82" s="326"/>
      <c r="AD82" s="309" t="e">
        <f>IF(AND('Mapa final'!#REF!="Muy Baja",'Mapa final'!#REF!="Moderado"),CONCATENATE("R",'Mapa final'!#REF!),"")</f>
        <v>#REF!</v>
      </c>
      <c r="AE82" s="310"/>
      <c r="AF82" s="310" t="str">
        <f>IF(AND('Mapa final'!$K$16="Muy Baja",'Mapa final'!$O$16="Moderado"),CONCATENATE("R",'Mapa final'!$A$16),"")</f>
        <v/>
      </c>
      <c r="AG82" s="310"/>
      <c r="AH82" s="310" t="e">
        <f>IF(AND('Mapa final'!#REF!="Muy Baja",'Mapa final'!#REF!="Moderado"),CONCATENATE("R",'Mapa final'!#REF!),"")</f>
        <v>#REF!</v>
      </c>
      <c r="AI82" s="310"/>
      <c r="AJ82" s="310" t="e">
        <f>IF(AND('Mapa final'!#REF!="Muy Baja",'Mapa final'!#REF!="Moderado"),CONCATENATE("R",'Mapa final'!#REF!),"")</f>
        <v>#REF!</v>
      </c>
      <c r="AK82" s="310"/>
      <c r="AL82" s="310" t="e">
        <f>IF(AND('Mapa final'!$K$20="Muy Baja",'Mapa final'!$O$20="Moderado"),CONCATENATE("R",'Mapa final'!$A$20),"")</f>
        <v>#REF!</v>
      </c>
      <c r="AM82" s="313"/>
      <c r="AN82" s="337" t="e">
        <f>IF(AND('Mapa final'!#REF!="Muy Baja",'Mapa final'!#REF!="Mayor"),CONCATENATE("R",'Mapa final'!#REF!),"")</f>
        <v>#REF!</v>
      </c>
      <c r="AO82" s="335"/>
      <c r="AP82" s="335" t="str">
        <f>IF(AND('Mapa final'!$K$16="Muy Baja",'Mapa final'!$O$16="Mayor"),CONCATENATE("R",'Mapa final'!$A$16),"")</f>
        <v/>
      </c>
      <c r="AQ82" s="335"/>
      <c r="AR82" s="335" t="e">
        <f>IF(AND('Mapa final'!#REF!="Muy Baja",'Mapa final'!#REF!="Mayor"),CONCATENATE("R",'Mapa final'!#REF!),"")</f>
        <v>#REF!</v>
      </c>
      <c r="AS82" s="335"/>
      <c r="AT82" s="335" t="e">
        <f>IF(AND('Mapa final'!#REF!="Muy Baja",'Mapa final'!#REF!="Mayor"),CONCATENATE("R",'Mapa final'!#REF!),"")</f>
        <v>#REF!</v>
      </c>
      <c r="AU82" s="335"/>
      <c r="AV82" s="335" t="str">
        <f>IF(AND('Mapa final'!$K$20="Muy Baja",'Mapa final'!$O$20="Mayor"),CONCATENATE("R",'Mapa final'!$A$20),"")</f>
        <v/>
      </c>
      <c r="AW82" s="336"/>
      <c r="AX82" s="330" t="e">
        <f>IF(AND('Mapa final'!#REF!="Muy Baja",'Mapa final'!#REF!="Catastrófico"),CONCATENATE("R",'Mapa final'!#REF!),"")</f>
        <v>#REF!</v>
      </c>
      <c r="AY82" s="327"/>
      <c r="AZ82" s="327" t="str">
        <f>IF(AND('Mapa final'!$K$16="Muy Baja",'Mapa final'!$O$16="Catastrófico"),CONCATENATE("R",'Mapa final'!$A$16),"")</f>
        <v/>
      </c>
      <c r="BA82" s="327"/>
      <c r="BB82" s="327" t="e">
        <f>IF(AND('Mapa final'!#REF!="Muy Baja",'Mapa final'!#REF!="Catastrófico"),CONCATENATE("R",'Mapa final'!#REF!),"")</f>
        <v>#REF!</v>
      </c>
      <c r="BC82" s="327"/>
      <c r="BD82" s="327" t="e">
        <f>IF(AND('Mapa final'!#REF!="Muy Baja",'Mapa final'!#REF!="Catastrófico"),CONCATENATE("R",'Mapa final'!#REF!),"")</f>
        <v>#REF!</v>
      </c>
      <c r="BE82" s="327"/>
      <c r="BF82" s="327" t="str">
        <f>IF(AND('Mapa final'!$K$20="Muy Baja",'Mapa final'!$O$20="Catastrófico"),CONCATENATE("R",'Mapa final'!$A$20),"")</f>
        <v/>
      </c>
      <c r="BG82" s="329"/>
      <c r="BH82" s="36"/>
      <c r="BI82" s="380"/>
      <c r="BJ82" s="381"/>
      <c r="BK82" s="381"/>
      <c r="BL82" s="381"/>
      <c r="BM82" s="381"/>
      <c r="BN82" s="382"/>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row>
    <row r="83" spans="1:100" ht="15" customHeight="1" x14ac:dyDescent="0.25">
      <c r="A83" s="36"/>
      <c r="B83" s="203"/>
      <c r="C83" s="204"/>
      <c r="D83" s="205"/>
      <c r="E83" s="319"/>
      <c r="F83" s="320"/>
      <c r="G83" s="320"/>
      <c r="H83" s="320"/>
      <c r="I83" s="387"/>
      <c r="J83" s="311"/>
      <c r="K83" s="312"/>
      <c r="L83" s="312"/>
      <c r="M83" s="312"/>
      <c r="N83" s="312"/>
      <c r="O83" s="312"/>
      <c r="P83" s="312"/>
      <c r="Q83" s="312"/>
      <c r="R83" s="312"/>
      <c r="S83" s="326"/>
      <c r="T83" s="311"/>
      <c r="U83" s="312"/>
      <c r="V83" s="312"/>
      <c r="W83" s="312"/>
      <c r="X83" s="312"/>
      <c r="Y83" s="312"/>
      <c r="Z83" s="312"/>
      <c r="AA83" s="312"/>
      <c r="AB83" s="312"/>
      <c r="AC83" s="326"/>
      <c r="AD83" s="309"/>
      <c r="AE83" s="310"/>
      <c r="AF83" s="310"/>
      <c r="AG83" s="310"/>
      <c r="AH83" s="310"/>
      <c r="AI83" s="310"/>
      <c r="AJ83" s="310"/>
      <c r="AK83" s="310"/>
      <c r="AL83" s="310"/>
      <c r="AM83" s="313"/>
      <c r="AN83" s="337"/>
      <c r="AO83" s="335"/>
      <c r="AP83" s="335"/>
      <c r="AQ83" s="335"/>
      <c r="AR83" s="335"/>
      <c r="AS83" s="335"/>
      <c r="AT83" s="335"/>
      <c r="AU83" s="335"/>
      <c r="AV83" s="335"/>
      <c r="AW83" s="336"/>
      <c r="AX83" s="330"/>
      <c r="AY83" s="327"/>
      <c r="AZ83" s="327"/>
      <c r="BA83" s="327"/>
      <c r="BB83" s="327"/>
      <c r="BC83" s="327"/>
      <c r="BD83" s="327"/>
      <c r="BE83" s="327"/>
      <c r="BF83" s="327"/>
      <c r="BG83" s="329"/>
      <c r="BH83" s="36"/>
      <c r="BI83" s="380"/>
      <c r="BJ83" s="381"/>
      <c r="BK83" s="381"/>
      <c r="BL83" s="381"/>
      <c r="BM83" s="381"/>
      <c r="BN83" s="382"/>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row>
    <row r="84" spans="1:100" ht="15" customHeight="1" x14ac:dyDescent="0.25">
      <c r="A84" s="36"/>
      <c r="B84" s="203"/>
      <c r="C84" s="204"/>
      <c r="D84" s="205"/>
      <c r="E84" s="319"/>
      <c r="F84" s="320"/>
      <c r="G84" s="320"/>
      <c r="H84" s="320"/>
      <c r="I84" s="387"/>
      <c r="J84" s="311" t="e">
        <f>IF(AND('Mapa final'!#REF!="Muy Baja",'Mapa final'!#REF!="Leve"),CONCATENATE("R",'Mapa final'!#REF!),"")</f>
        <v>#REF!</v>
      </c>
      <c r="K84" s="312"/>
      <c r="L84" s="312" t="str">
        <f>IF(AND('Mapa final'!$K$23="Muy Baja",'Mapa final'!$O$23="Leve"),CONCATENATE("R",'Mapa final'!$A$23),"")</f>
        <v/>
      </c>
      <c r="M84" s="312"/>
      <c r="N84" s="312" t="e">
        <f>IF(AND('Mapa final'!#REF!="Muy Baja",'Mapa final'!#REF!="Leve"),CONCATENATE("R",'Mapa final'!#REF!),"")</f>
        <v>#REF!</v>
      </c>
      <c r="O84" s="312"/>
      <c r="P84" s="312" t="e">
        <f>IF(AND('Mapa final'!#REF!="Muy Baja",'Mapa final'!#REF!="Leve"),CONCATENATE("R",'Mapa final'!#REF!),"")</f>
        <v>#REF!</v>
      </c>
      <c r="Q84" s="312"/>
      <c r="R84" s="312" t="str">
        <f>IF(AND('Mapa final'!$K$26="Muy Baja",'Mapa final'!$O$26="Leve"),CONCATENATE("R",'Mapa final'!$A$26),"")</f>
        <v/>
      </c>
      <c r="S84" s="326"/>
      <c r="T84" s="311" t="e">
        <f>IF(AND('Mapa final'!#REF!="Muy Baja",'Mapa final'!#REF!="Menor"),CONCATENATE("R",'Mapa final'!#REF!),"")</f>
        <v>#REF!</v>
      </c>
      <c r="U84" s="312"/>
      <c r="V84" s="312" t="str">
        <f>IF(AND('Mapa final'!$K$23="Muy Baja",'Mapa final'!$O$23="Menor"),CONCATENATE("R",'Mapa final'!$A$23),"")</f>
        <v/>
      </c>
      <c r="W84" s="312"/>
      <c r="X84" s="312" t="e">
        <f>IF(AND('Mapa final'!#REF!="Muy Baja",'Mapa final'!#REF!="Menor"),CONCATENATE("R",'Mapa final'!#REF!),"")</f>
        <v>#REF!</v>
      </c>
      <c r="Y84" s="312"/>
      <c r="Z84" s="312" t="e">
        <f>IF(AND('Mapa final'!#REF!="Muy Baja",'Mapa final'!#REF!="Menor"),CONCATENATE("R",'Mapa final'!#REF!),"")</f>
        <v>#REF!</v>
      </c>
      <c r="AA84" s="312"/>
      <c r="AB84" s="312" t="str">
        <f>IF(AND('Mapa final'!$K$26="Muy Baja",'Mapa final'!$O$26="Menor"),CONCATENATE("R",'Mapa final'!$A$26),"")</f>
        <v/>
      </c>
      <c r="AC84" s="326"/>
      <c r="AD84" s="309" t="e">
        <f>IF(AND('Mapa final'!#REF!="Muy Baja",'Mapa final'!#REF!="Moderado"),CONCATENATE("R",'Mapa final'!#REF!),"")</f>
        <v>#REF!</v>
      </c>
      <c r="AE84" s="310"/>
      <c r="AF84" s="310" t="e">
        <f>IF(AND('Mapa final'!$K$23="Muy Baja",'Mapa final'!$O$23="Moderado"),CONCATENATE("R",'Mapa final'!$A$23),"")</f>
        <v>#REF!</v>
      </c>
      <c r="AG84" s="310"/>
      <c r="AH84" s="310" t="e">
        <f>IF(AND('Mapa final'!#REF!="Muy Baja",'Mapa final'!#REF!="Moderado"),CONCATENATE("R",'Mapa final'!#REF!),"")</f>
        <v>#REF!</v>
      </c>
      <c r="AI84" s="310"/>
      <c r="AJ84" s="310" t="e">
        <f>IF(AND('Mapa final'!#REF!="Muy Baja",'Mapa final'!#REF!="Moderado"),CONCATENATE("R",'Mapa final'!#REF!),"")</f>
        <v>#REF!</v>
      </c>
      <c r="AK84" s="310"/>
      <c r="AL84" s="310" t="str">
        <f>IF(AND('Mapa final'!$K$26="Muy Baja",'Mapa final'!$O$26="Moderado"),CONCATENATE("R",'Mapa final'!$A$26),"")</f>
        <v/>
      </c>
      <c r="AM84" s="313"/>
      <c r="AN84" s="337" t="e">
        <f>IF(AND('Mapa final'!#REF!="Muy Baja",'Mapa final'!#REF!="Mayor"),CONCATENATE("R",'Mapa final'!#REF!),"")</f>
        <v>#REF!</v>
      </c>
      <c r="AO84" s="335"/>
      <c r="AP84" s="335" t="str">
        <f>IF(AND('Mapa final'!$K$23="Muy Baja",'Mapa final'!$O$23="Mayor"),CONCATENATE("R",'Mapa final'!$A$23),"")</f>
        <v/>
      </c>
      <c r="AQ84" s="335"/>
      <c r="AR84" s="335" t="e">
        <f>IF(AND('Mapa final'!#REF!="Muy Baja",'Mapa final'!#REF!="Mayor"),CONCATENATE("R",'Mapa final'!#REF!),"")</f>
        <v>#REF!</v>
      </c>
      <c r="AS84" s="335"/>
      <c r="AT84" s="335" t="e">
        <f>IF(AND('Mapa final'!#REF!="Muy Baja",'Mapa final'!#REF!="Mayor"),CONCATENATE("R",'Mapa final'!#REF!),"")</f>
        <v>#REF!</v>
      </c>
      <c r="AU84" s="335"/>
      <c r="AV84" s="335" t="str">
        <f>IF(AND('Mapa final'!$K$26="Muy Baja",'Mapa final'!$O$26="Mayor"),CONCATENATE("R",'Mapa final'!$A$26),"")</f>
        <v/>
      </c>
      <c r="AW84" s="336"/>
      <c r="AX84" s="330" t="e">
        <f>IF(AND('Mapa final'!#REF!="Muy Baja",'Mapa final'!#REF!="Catastrófico"),CONCATENATE("R",'Mapa final'!#REF!),"")</f>
        <v>#REF!</v>
      </c>
      <c r="AY84" s="327"/>
      <c r="AZ84" s="327" t="str">
        <f>IF(AND('Mapa final'!$K$23="Muy Baja",'Mapa final'!$O$23="Catastrófico"),CONCATENATE("R",'Mapa final'!$A$23),"")</f>
        <v/>
      </c>
      <c r="BA84" s="327"/>
      <c r="BB84" s="327" t="e">
        <f>IF(AND('Mapa final'!#REF!="Muy Baja",'Mapa final'!#REF!="Catastrófico"),CONCATENATE("R",'Mapa final'!#REF!),"")</f>
        <v>#REF!</v>
      </c>
      <c r="BC84" s="327"/>
      <c r="BD84" s="327" t="e">
        <f>IF(AND('Mapa final'!#REF!="Muy Baja",'Mapa final'!#REF!="Catastrófico"),CONCATENATE("R",'Mapa final'!#REF!),"")</f>
        <v>#REF!</v>
      </c>
      <c r="BE84" s="327"/>
      <c r="BF84" s="327" t="str">
        <f>IF(AND('Mapa final'!$K$26="Muy Baja",'Mapa final'!$O$26="Catastrófico"),CONCATENATE("R",'Mapa final'!$A$26),"")</f>
        <v/>
      </c>
      <c r="BG84" s="329"/>
      <c r="BH84" s="36"/>
      <c r="BI84" s="380"/>
      <c r="BJ84" s="381"/>
      <c r="BK84" s="381"/>
      <c r="BL84" s="381"/>
      <c r="BM84" s="381"/>
      <c r="BN84" s="382"/>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row>
    <row r="85" spans="1:100" ht="15" customHeight="1" x14ac:dyDescent="0.25">
      <c r="A85" s="36"/>
      <c r="B85" s="203"/>
      <c r="C85" s="204"/>
      <c r="D85" s="205"/>
      <c r="E85" s="319"/>
      <c r="F85" s="320"/>
      <c r="G85" s="320"/>
      <c r="H85" s="320"/>
      <c r="I85" s="387"/>
      <c r="J85" s="311"/>
      <c r="K85" s="312"/>
      <c r="L85" s="312"/>
      <c r="M85" s="312"/>
      <c r="N85" s="312"/>
      <c r="O85" s="312"/>
      <c r="P85" s="312"/>
      <c r="Q85" s="312"/>
      <c r="R85" s="312"/>
      <c r="S85" s="326"/>
      <c r="T85" s="311"/>
      <c r="U85" s="312"/>
      <c r="V85" s="312"/>
      <c r="W85" s="312"/>
      <c r="X85" s="312"/>
      <c r="Y85" s="312"/>
      <c r="Z85" s="312"/>
      <c r="AA85" s="312"/>
      <c r="AB85" s="312"/>
      <c r="AC85" s="326"/>
      <c r="AD85" s="309"/>
      <c r="AE85" s="310"/>
      <c r="AF85" s="310"/>
      <c r="AG85" s="310"/>
      <c r="AH85" s="310"/>
      <c r="AI85" s="310"/>
      <c r="AJ85" s="310"/>
      <c r="AK85" s="310"/>
      <c r="AL85" s="310"/>
      <c r="AM85" s="313"/>
      <c r="AN85" s="337"/>
      <c r="AO85" s="335"/>
      <c r="AP85" s="335"/>
      <c r="AQ85" s="335"/>
      <c r="AR85" s="335"/>
      <c r="AS85" s="335"/>
      <c r="AT85" s="335"/>
      <c r="AU85" s="335"/>
      <c r="AV85" s="335"/>
      <c r="AW85" s="336"/>
      <c r="AX85" s="330"/>
      <c r="AY85" s="327"/>
      <c r="AZ85" s="327"/>
      <c r="BA85" s="327"/>
      <c r="BB85" s="327"/>
      <c r="BC85" s="327"/>
      <c r="BD85" s="327"/>
      <c r="BE85" s="327"/>
      <c r="BF85" s="327"/>
      <c r="BG85" s="329"/>
      <c r="BH85" s="36"/>
      <c r="BI85" s="380"/>
      <c r="BJ85" s="381"/>
      <c r="BK85" s="381"/>
      <c r="BL85" s="381"/>
      <c r="BM85" s="381"/>
      <c r="BN85" s="382"/>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row>
    <row r="86" spans="1:100" ht="15" customHeight="1" x14ac:dyDescent="0.25">
      <c r="A86" s="36"/>
      <c r="B86" s="203"/>
      <c r="C86" s="204"/>
      <c r="D86" s="205"/>
      <c r="E86" s="319"/>
      <c r="F86" s="320"/>
      <c r="G86" s="320"/>
      <c r="H86" s="320"/>
      <c r="I86" s="387"/>
      <c r="J86" s="311" t="str">
        <f>IF(AND('Mapa final'!$K$29="Muy Baja",'Mapa final'!$O$29="Leve"),CONCATENATE("R",'Mapa final'!$A$29),"")</f>
        <v/>
      </c>
      <c r="K86" s="312"/>
      <c r="L86" s="312" t="e">
        <f>IF(AND('Mapa final'!#REF!="Muy Baja",'Mapa final'!#REF!="Leve"),CONCATENATE("R",'Mapa final'!#REF!),"")</f>
        <v>#REF!</v>
      </c>
      <c r="M86" s="312"/>
      <c r="N86" s="312" t="e">
        <f>IF(AND('Mapa final'!#REF!="Muy Baja",'Mapa final'!#REF!="Leve"),CONCATENATE("R",'Mapa final'!#REF!),"")</f>
        <v>#REF!</v>
      </c>
      <c r="O86" s="312"/>
      <c r="P86" s="312" t="e">
        <f>IF(AND('Mapa final'!#REF!="Muy Baja",'Mapa final'!#REF!="Leve"),CONCATENATE("R",'Mapa final'!#REF!),"")</f>
        <v>#REF!</v>
      </c>
      <c r="Q86" s="312"/>
      <c r="R86" s="312" t="e">
        <f>IF(AND('Mapa final'!#REF!="Muy Baja",'Mapa final'!#REF!="Leve"),CONCATENATE("R",'Mapa final'!#REF!),"")</f>
        <v>#REF!</v>
      </c>
      <c r="S86" s="326"/>
      <c r="T86" s="311" t="str">
        <f>IF(AND('Mapa final'!$K$29="Muy Baja",'Mapa final'!$O$29="Menor"),CONCATENATE("R",'Mapa final'!$A$29),"")</f>
        <v/>
      </c>
      <c r="U86" s="312"/>
      <c r="V86" s="312" t="e">
        <f>IF(AND('Mapa final'!#REF!="Muy Baja",'Mapa final'!#REF!="Menor"),CONCATENATE("R",'Mapa final'!#REF!),"")</f>
        <v>#REF!</v>
      </c>
      <c r="W86" s="312"/>
      <c r="X86" s="312" t="e">
        <f>IF(AND('Mapa final'!#REF!="Muy Baja",'Mapa final'!#REF!="Menor"),CONCATENATE("R",'Mapa final'!#REF!),"")</f>
        <v>#REF!</v>
      </c>
      <c r="Y86" s="312"/>
      <c r="Z86" s="312" t="e">
        <f>IF(AND('Mapa final'!#REF!="Muy Baja",'Mapa final'!#REF!="Menor"),CONCATENATE("R",'Mapa final'!#REF!),"")</f>
        <v>#REF!</v>
      </c>
      <c r="AA86" s="312"/>
      <c r="AB86" s="312" t="e">
        <f>IF(AND('Mapa final'!#REF!="Muy Baja",'Mapa final'!#REF!="Menor"),CONCATENATE("R",'Mapa final'!#REF!),"")</f>
        <v>#REF!</v>
      </c>
      <c r="AC86" s="326"/>
      <c r="AD86" s="309" t="str">
        <f>IF(AND('Mapa final'!$K$29="Muy Baja",'Mapa final'!$O$29="Moderado"),CONCATENATE("R",'Mapa final'!$A$29),"")</f>
        <v/>
      </c>
      <c r="AE86" s="310"/>
      <c r="AF86" s="310" t="e">
        <f>IF(AND('Mapa final'!#REF!="Muy Baja",'Mapa final'!#REF!="Moderado"),CONCATENATE("R",'Mapa final'!#REF!),"")</f>
        <v>#REF!</v>
      </c>
      <c r="AG86" s="310"/>
      <c r="AH86" s="310" t="e">
        <f>IF(AND('Mapa final'!#REF!="Muy Baja",'Mapa final'!#REF!="Moderado"),CONCATENATE("R",'Mapa final'!#REF!),"")</f>
        <v>#REF!</v>
      </c>
      <c r="AI86" s="310"/>
      <c r="AJ86" s="310" t="e">
        <f>IF(AND('Mapa final'!#REF!="Muy Baja",'Mapa final'!#REF!="Moderado"),CONCATENATE("R",'Mapa final'!#REF!),"")</f>
        <v>#REF!</v>
      </c>
      <c r="AK86" s="310"/>
      <c r="AL86" s="310" t="e">
        <f>IF(AND('Mapa final'!#REF!="Muy Baja",'Mapa final'!#REF!="Moderado"),CONCATENATE("R",'Mapa final'!#REF!),"")</f>
        <v>#REF!</v>
      </c>
      <c r="AM86" s="313"/>
      <c r="AN86" s="337" t="str">
        <f>IF(AND('Mapa final'!$K$29="Muy Baja",'Mapa final'!$O$29="Mayor"),CONCATENATE("R",'Mapa final'!$A$29),"")</f>
        <v/>
      </c>
      <c r="AO86" s="335"/>
      <c r="AP86" s="335" t="e">
        <f>IF(AND('Mapa final'!#REF!="Muy Baja",'Mapa final'!#REF!="Mayor"),CONCATENATE("R",'Mapa final'!#REF!),"")</f>
        <v>#REF!</v>
      </c>
      <c r="AQ86" s="335"/>
      <c r="AR86" s="335" t="e">
        <f>IF(AND('Mapa final'!#REF!="Muy Baja",'Mapa final'!#REF!="Mayor"),CONCATENATE("R",'Mapa final'!#REF!),"")</f>
        <v>#REF!</v>
      </c>
      <c r="AS86" s="335"/>
      <c r="AT86" s="335" t="e">
        <f>IF(AND('Mapa final'!#REF!="Muy Baja",'Mapa final'!#REF!="Mayor"),CONCATENATE("R",'Mapa final'!#REF!),"")</f>
        <v>#REF!</v>
      </c>
      <c r="AU86" s="335"/>
      <c r="AV86" s="335" t="e">
        <f>IF(AND('Mapa final'!#REF!="Muy Baja",'Mapa final'!#REF!="Mayor"),CONCATENATE("R",'Mapa final'!#REF!),"")</f>
        <v>#REF!</v>
      </c>
      <c r="AW86" s="336"/>
      <c r="AX86" s="330" t="str">
        <f>IF(AND('Mapa final'!$K$29="Muy Baja",'Mapa final'!$O$29="Catastrófico"),CONCATENATE("R",'Mapa final'!$A$29),"")</f>
        <v/>
      </c>
      <c r="AY86" s="327"/>
      <c r="AZ86" s="327" t="e">
        <f>IF(AND('Mapa final'!#REF!="Muy Baja",'Mapa final'!#REF!="Catastrófico"),CONCATENATE("R",'Mapa final'!#REF!),"")</f>
        <v>#REF!</v>
      </c>
      <c r="BA86" s="327"/>
      <c r="BB86" s="327" t="e">
        <f>IF(AND('Mapa final'!#REF!="Muy Baja",'Mapa final'!#REF!="Catastrófico"),CONCATENATE("R",'Mapa final'!#REF!),"")</f>
        <v>#REF!</v>
      </c>
      <c r="BC86" s="327"/>
      <c r="BD86" s="327" t="e">
        <f>IF(AND('Mapa final'!#REF!="Muy Baja",'Mapa final'!#REF!="Catastrófico"),CONCATENATE("R",'Mapa final'!#REF!),"")</f>
        <v>#REF!</v>
      </c>
      <c r="BE86" s="327"/>
      <c r="BF86" s="327" t="e">
        <f>IF(AND('Mapa final'!#REF!="Muy Baja",'Mapa final'!#REF!="Catastrófico"),CONCATENATE("R",'Mapa final'!#REF!),"")</f>
        <v>#REF!</v>
      </c>
      <c r="BG86" s="329"/>
      <c r="BH86" s="36"/>
      <c r="BI86" s="380"/>
      <c r="BJ86" s="381"/>
      <c r="BK86" s="381"/>
      <c r="BL86" s="381"/>
      <c r="BM86" s="381"/>
      <c r="BN86" s="382"/>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row>
    <row r="87" spans="1:100" ht="15" customHeight="1" x14ac:dyDescent="0.25">
      <c r="A87" s="36"/>
      <c r="B87" s="203"/>
      <c r="C87" s="204"/>
      <c r="D87" s="205"/>
      <c r="E87" s="319"/>
      <c r="F87" s="320"/>
      <c r="G87" s="320"/>
      <c r="H87" s="320"/>
      <c r="I87" s="387"/>
      <c r="J87" s="311"/>
      <c r="K87" s="312"/>
      <c r="L87" s="312"/>
      <c r="M87" s="312"/>
      <c r="N87" s="312"/>
      <c r="O87" s="312"/>
      <c r="P87" s="312"/>
      <c r="Q87" s="312"/>
      <c r="R87" s="312"/>
      <c r="S87" s="326"/>
      <c r="T87" s="311"/>
      <c r="U87" s="312"/>
      <c r="V87" s="312"/>
      <c r="W87" s="312"/>
      <c r="X87" s="312"/>
      <c r="Y87" s="312"/>
      <c r="Z87" s="312"/>
      <c r="AA87" s="312"/>
      <c r="AB87" s="312"/>
      <c r="AC87" s="326"/>
      <c r="AD87" s="309"/>
      <c r="AE87" s="310"/>
      <c r="AF87" s="310"/>
      <c r="AG87" s="310"/>
      <c r="AH87" s="310"/>
      <c r="AI87" s="310"/>
      <c r="AJ87" s="310"/>
      <c r="AK87" s="310"/>
      <c r="AL87" s="310"/>
      <c r="AM87" s="313"/>
      <c r="AN87" s="337"/>
      <c r="AO87" s="335"/>
      <c r="AP87" s="335"/>
      <c r="AQ87" s="335"/>
      <c r="AR87" s="335"/>
      <c r="AS87" s="335"/>
      <c r="AT87" s="335"/>
      <c r="AU87" s="335"/>
      <c r="AV87" s="335"/>
      <c r="AW87" s="336"/>
      <c r="AX87" s="330"/>
      <c r="AY87" s="327"/>
      <c r="AZ87" s="327"/>
      <c r="BA87" s="327"/>
      <c r="BB87" s="327"/>
      <c r="BC87" s="327"/>
      <c r="BD87" s="327"/>
      <c r="BE87" s="327"/>
      <c r="BF87" s="327"/>
      <c r="BG87" s="329"/>
      <c r="BH87" s="36"/>
      <c r="BI87" s="380"/>
      <c r="BJ87" s="381"/>
      <c r="BK87" s="381"/>
      <c r="BL87" s="381"/>
      <c r="BM87" s="381"/>
      <c r="BN87" s="382"/>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row>
    <row r="88" spans="1:100" ht="15" customHeight="1" x14ac:dyDescent="0.25">
      <c r="A88" s="36"/>
      <c r="B88" s="203"/>
      <c r="C88" s="204"/>
      <c r="D88" s="205"/>
      <c r="E88" s="319"/>
      <c r="F88" s="320"/>
      <c r="G88" s="320"/>
      <c r="H88" s="320"/>
      <c r="I88" s="387"/>
      <c r="J88" s="311" t="e">
        <f>IF(AND('Mapa final'!#REF!="Muy Baja",'Mapa final'!#REF!="Leve"),CONCATENATE("R",'Mapa final'!#REF!),"")</f>
        <v>#REF!</v>
      </c>
      <c r="K88" s="312"/>
      <c r="L88" s="312" t="e">
        <f>IF(AND('Mapa final'!#REF!="Muy Baja",'Mapa final'!#REF!="Leve"),CONCATENATE("R",'Mapa final'!#REF!),"")</f>
        <v>#REF!</v>
      </c>
      <c r="M88" s="312"/>
      <c r="N88" s="312" t="e">
        <f>IF(AND('Mapa final'!#REF!="Muy Baja",'Mapa final'!#REF!="Leve"),CONCATENATE("R",'Mapa final'!#REF!),"")</f>
        <v>#REF!</v>
      </c>
      <c r="O88" s="312"/>
      <c r="P88" s="312" t="e">
        <f>IF(AND('Mapa final'!#REF!="Muy Baja",'Mapa final'!#REF!="Leve"),CONCATENATE("R",'Mapa final'!#REF!),"")</f>
        <v>#REF!</v>
      </c>
      <c r="Q88" s="312"/>
      <c r="R88" s="312" t="str">
        <f>IF(AND('Mapa final'!$K$32="Muy Baja",'Mapa final'!$O$32="Leve"),CONCATENATE("R",'Mapa final'!$A$32),"")</f>
        <v/>
      </c>
      <c r="S88" s="326"/>
      <c r="T88" s="311" t="e">
        <f>IF(AND('Mapa final'!#REF!="Muy Baja",'Mapa final'!#REF!="Menor"),CONCATENATE("R",'Mapa final'!#REF!),"")</f>
        <v>#REF!</v>
      </c>
      <c r="U88" s="312"/>
      <c r="V88" s="312" t="e">
        <f>IF(AND('Mapa final'!#REF!="Muy Baja",'Mapa final'!#REF!="Menor"),CONCATENATE("R",'Mapa final'!#REF!),"")</f>
        <v>#REF!</v>
      </c>
      <c r="W88" s="312"/>
      <c r="X88" s="312" t="e">
        <f>IF(AND('Mapa final'!#REF!="Muy Baja",'Mapa final'!#REF!="Menor"),CONCATENATE("R",'Mapa final'!#REF!),"")</f>
        <v>#REF!</v>
      </c>
      <c r="Y88" s="312"/>
      <c r="Z88" s="312" t="e">
        <f>IF(AND('Mapa final'!#REF!="Muy Baja",'Mapa final'!#REF!="Menor"),CONCATENATE("R",'Mapa final'!#REF!),"")</f>
        <v>#REF!</v>
      </c>
      <c r="AA88" s="312"/>
      <c r="AB88" s="312" t="str">
        <f>IF(AND('Mapa final'!$K$32="Muy Baja",'Mapa final'!$O$32="Menor"),CONCATENATE("R",'Mapa final'!$A$32),"")</f>
        <v/>
      </c>
      <c r="AC88" s="326"/>
      <c r="AD88" s="309" t="e">
        <f>IF(AND('Mapa final'!#REF!="Muy Baja",'Mapa final'!#REF!="Moderado"),CONCATENATE("R",'Mapa final'!#REF!),"")</f>
        <v>#REF!</v>
      </c>
      <c r="AE88" s="310"/>
      <c r="AF88" s="310" t="e">
        <f>IF(AND('Mapa final'!#REF!="Muy Baja",'Mapa final'!#REF!="Moderado"),CONCATENATE("R",'Mapa final'!#REF!),"")</f>
        <v>#REF!</v>
      </c>
      <c r="AG88" s="310"/>
      <c r="AH88" s="310" t="e">
        <f>IF(AND('Mapa final'!#REF!="Muy Baja",'Mapa final'!#REF!="Moderado"),CONCATENATE("R",'Mapa final'!#REF!),"")</f>
        <v>#REF!</v>
      </c>
      <c r="AI88" s="310"/>
      <c r="AJ88" s="310" t="e">
        <f>IF(AND('Mapa final'!#REF!="Muy Baja",'Mapa final'!#REF!="Moderado"),CONCATENATE("R",'Mapa final'!#REF!),"")</f>
        <v>#REF!</v>
      </c>
      <c r="AK88" s="310"/>
      <c r="AL88" s="310" t="str">
        <f>IF(AND('Mapa final'!$K$32="Muy Baja",'Mapa final'!$O$32="Moderado"),CONCATENATE("R",'Mapa final'!$A$32),"")</f>
        <v/>
      </c>
      <c r="AM88" s="313"/>
      <c r="AN88" s="337" t="e">
        <f>IF(AND('Mapa final'!#REF!="Muy Baja",'Mapa final'!#REF!="Mayor"),CONCATENATE("R",'Mapa final'!#REF!),"")</f>
        <v>#REF!</v>
      </c>
      <c r="AO88" s="335"/>
      <c r="AP88" s="335" t="e">
        <f>IF(AND('Mapa final'!#REF!="Muy Baja",'Mapa final'!#REF!="Mayor"),CONCATENATE("R",'Mapa final'!#REF!),"")</f>
        <v>#REF!</v>
      </c>
      <c r="AQ88" s="335"/>
      <c r="AR88" s="335" t="e">
        <f>IF(AND('Mapa final'!#REF!="Muy Baja",'Mapa final'!#REF!="Mayor"),CONCATENATE("R",'Mapa final'!#REF!),"")</f>
        <v>#REF!</v>
      </c>
      <c r="AS88" s="335"/>
      <c r="AT88" s="335" t="e">
        <f>IF(AND('Mapa final'!#REF!="Muy Baja",'Mapa final'!#REF!="Mayor"),CONCATENATE("R",'Mapa final'!#REF!),"")</f>
        <v>#REF!</v>
      </c>
      <c r="AU88" s="335"/>
      <c r="AV88" s="335" t="str">
        <f>IF(AND('Mapa final'!$K$32="Muy Baja",'Mapa final'!$O$32="Mayor"),CONCATENATE("R",'Mapa final'!$A$32),"")</f>
        <v/>
      </c>
      <c r="AW88" s="336"/>
      <c r="AX88" s="330" t="e">
        <f>IF(AND('Mapa final'!#REF!="Muy Baja",'Mapa final'!#REF!="Catastrófico"),CONCATENATE("R",'Mapa final'!#REF!),"")</f>
        <v>#REF!</v>
      </c>
      <c r="AY88" s="327"/>
      <c r="AZ88" s="327" t="e">
        <f>IF(AND('Mapa final'!#REF!="Muy Baja",'Mapa final'!#REF!="Catastrófico"),CONCATENATE("R",'Mapa final'!#REF!),"")</f>
        <v>#REF!</v>
      </c>
      <c r="BA88" s="327"/>
      <c r="BB88" s="327" t="e">
        <f>IF(AND('Mapa final'!#REF!="Muy Baja",'Mapa final'!#REF!="Catastrófico"),CONCATENATE("R",'Mapa final'!#REF!),"")</f>
        <v>#REF!</v>
      </c>
      <c r="BC88" s="327"/>
      <c r="BD88" s="327" t="e">
        <f>IF(AND('Mapa final'!#REF!="Muy Baja",'Mapa final'!#REF!="Catastrófico"),CONCATENATE("R",'Mapa final'!#REF!),"")</f>
        <v>#REF!</v>
      </c>
      <c r="BE88" s="327"/>
      <c r="BF88" s="327" t="str">
        <f>IF(AND('Mapa final'!$K$32="Muy Baja",'Mapa final'!$O$32="Catastrófico"),CONCATENATE("R",'Mapa final'!$A$32),"")</f>
        <v/>
      </c>
      <c r="BG88" s="329"/>
      <c r="BH88" s="36"/>
      <c r="BI88" s="380"/>
      <c r="BJ88" s="381"/>
      <c r="BK88" s="381"/>
      <c r="BL88" s="381"/>
      <c r="BM88" s="381"/>
      <c r="BN88" s="382"/>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row>
    <row r="89" spans="1:100" ht="15" customHeight="1" thickBot="1" x14ac:dyDescent="0.3">
      <c r="A89" s="36"/>
      <c r="B89" s="203"/>
      <c r="C89" s="204"/>
      <c r="D89" s="205"/>
      <c r="E89" s="319"/>
      <c r="F89" s="320"/>
      <c r="G89" s="320"/>
      <c r="H89" s="320"/>
      <c r="I89" s="387"/>
      <c r="J89" s="311"/>
      <c r="K89" s="312"/>
      <c r="L89" s="312"/>
      <c r="M89" s="312"/>
      <c r="N89" s="312"/>
      <c r="O89" s="312"/>
      <c r="P89" s="312"/>
      <c r="Q89" s="312"/>
      <c r="R89" s="312"/>
      <c r="S89" s="326"/>
      <c r="T89" s="311"/>
      <c r="U89" s="312"/>
      <c r="V89" s="312"/>
      <c r="W89" s="312"/>
      <c r="X89" s="312"/>
      <c r="Y89" s="312"/>
      <c r="Z89" s="312"/>
      <c r="AA89" s="312"/>
      <c r="AB89" s="312"/>
      <c r="AC89" s="326"/>
      <c r="AD89" s="309"/>
      <c r="AE89" s="310"/>
      <c r="AF89" s="310"/>
      <c r="AG89" s="310"/>
      <c r="AH89" s="310"/>
      <c r="AI89" s="310"/>
      <c r="AJ89" s="310"/>
      <c r="AK89" s="310"/>
      <c r="AL89" s="310"/>
      <c r="AM89" s="313"/>
      <c r="AN89" s="337"/>
      <c r="AO89" s="335"/>
      <c r="AP89" s="335"/>
      <c r="AQ89" s="335"/>
      <c r="AR89" s="335"/>
      <c r="AS89" s="335"/>
      <c r="AT89" s="335"/>
      <c r="AU89" s="335"/>
      <c r="AV89" s="335"/>
      <c r="AW89" s="336"/>
      <c r="AX89" s="330"/>
      <c r="AY89" s="327"/>
      <c r="AZ89" s="327"/>
      <c r="BA89" s="327"/>
      <c r="BB89" s="327"/>
      <c r="BC89" s="327"/>
      <c r="BD89" s="327"/>
      <c r="BE89" s="327"/>
      <c r="BF89" s="327"/>
      <c r="BG89" s="329"/>
      <c r="BH89" s="36"/>
      <c r="BI89" s="383"/>
      <c r="BJ89" s="384"/>
      <c r="BK89" s="384"/>
      <c r="BL89" s="384"/>
      <c r="BM89" s="384"/>
      <c r="BN89" s="385"/>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row>
    <row r="90" spans="1:100" ht="15" customHeight="1" x14ac:dyDescent="0.25">
      <c r="A90" s="36"/>
      <c r="B90" s="203"/>
      <c r="C90" s="204"/>
      <c r="D90" s="205"/>
      <c r="E90" s="319"/>
      <c r="F90" s="320"/>
      <c r="G90" s="320"/>
      <c r="H90" s="320"/>
      <c r="I90" s="387"/>
      <c r="J90" s="311" t="str">
        <f>IF(AND('Mapa final'!$K$35="Muy Baja",'Mapa final'!$O$35="Leve"),CONCATENATE("R",'Mapa final'!$A$35),"")</f>
        <v/>
      </c>
      <c r="K90" s="312"/>
      <c r="L90" s="312" t="e">
        <f>IF(AND('Mapa final'!#REF!="Muy Baja",'Mapa final'!#REF!="Leve"),CONCATENATE("R",'Mapa final'!#REF!),"")</f>
        <v>#REF!</v>
      </c>
      <c r="M90" s="312"/>
      <c r="N90" s="312" t="e">
        <f>IF(AND('Mapa final'!#REF!="Muy Baja",'Mapa final'!#REF!="Leve"),CONCATENATE("R",'Mapa final'!#REF!),"")</f>
        <v>#REF!</v>
      </c>
      <c r="O90" s="312"/>
      <c r="P90" s="312" t="e">
        <f>IF(AND('Mapa final'!#REF!="Muy Baja",'Mapa final'!#REF!="Leve"),CONCATENATE("R",'Mapa final'!#REF!),"")</f>
        <v>#REF!</v>
      </c>
      <c r="Q90" s="312"/>
      <c r="R90" s="312" t="e">
        <f>IF(AND('Mapa final'!#REF!="Muy Baja",'Mapa final'!#REF!="Leve"),CONCATENATE("R",'Mapa final'!#REF!),"")</f>
        <v>#REF!</v>
      </c>
      <c r="S90" s="326"/>
      <c r="T90" s="311" t="str">
        <f>IF(AND('Mapa final'!$K$35="Muy Baja",'Mapa final'!$O$35="Menor"),CONCATENATE("R",'Mapa final'!$A$35),"")</f>
        <v/>
      </c>
      <c r="U90" s="312"/>
      <c r="V90" s="312" t="e">
        <f>IF(AND('Mapa final'!#REF!="Muy Baja",'Mapa final'!#REF!="Menor"),CONCATENATE("R",'Mapa final'!#REF!),"")</f>
        <v>#REF!</v>
      </c>
      <c r="W90" s="312"/>
      <c r="X90" s="312" t="e">
        <f>IF(AND('Mapa final'!#REF!="Muy Baja",'Mapa final'!#REF!="Menor"),CONCATENATE("R",'Mapa final'!#REF!),"")</f>
        <v>#REF!</v>
      </c>
      <c r="Y90" s="312"/>
      <c r="Z90" s="312" t="e">
        <f>IF(AND('Mapa final'!#REF!="Muy Baja",'Mapa final'!#REF!="Menor"),CONCATENATE("R",'Mapa final'!#REF!),"")</f>
        <v>#REF!</v>
      </c>
      <c r="AA90" s="312"/>
      <c r="AB90" s="312" t="e">
        <f>IF(AND('Mapa final'!#REF!="Muy Baja",'Mapa final'!#REF!="Menor"),CONCATENATE("R",'Mapa final'!#REF!),"")</f>
        <v>#REF!</v>
      </c>
      <c r="AC90" s="326"/>
      <c r="AD90" s="309" t="str">
        <f>IF(AND('Mapa final'!$K$35="Muy Baja",'Mapa final'!$O$35="Moderado"),CONCATENATE("R",'Mapa final'!$A$35),"")</f>
        <v/>
      </c>
      <c r="AE90" s="310"/>
      <c r="AF90" s="310" t="e">
        <f>IF(AND('Mapa final'!#REF!="Muy Baja",'Mapa final'!#REF!="Moderado"),CONCATENATE("R",'Mapa final'!#REF!),"")</f>
        <v>#REF!</v>
      </c>
      <c r="AG90" s="310"/>
      <c r="AH90" s="310" t="e">
        <f>IF(AND('Mapa final'!#REF!="Muy Baja",'Mapa final'!#REF!="Moderado"),CONCATENATE("R",'Mapa final'!#REF!),"")</f>
        <v>#REF!</v>
      </c>
      <c r="AI90" s="310"/>
      <c r="AJ90" s="310" t="e">
        <f>IF(AND('Mapa final'!#REF!="Muy Baja",'Mapa final'!#REF!="Moderado"),CONCATENATE("R",'Mapa final'!#REF!),"")</f>
        <v>#REF!</v>
      </c>
      <c r="AK90" s="310"/>
      <c r="AL90" s="310" t="e">
        <f>IF(AND('Mapa final'!#REF!="Muy Baja",'Mapa final'!#REF!="Moderado"),CONCATENATE("R",'Mapa final'!#REF!),"")</f>
        <v>#REF!</v>
      </c>
      <c r="AM90" s="313"/>
      <c r="AN90" s="337" t="str">
        <f>IF(AND('Mapa final'!$K$35="Muy Baja",'Mapa final'!$O$35="Mayor"),CONCATENATE("R",'Mapa final'!$A$35),"")</f>
        <v/>
      </c>
      <c r="AO90" s="335"/>
      <c r="AP90" s="335" t="e">
        <f>IF(AND('Mapa final'!#REF!="Muy Baja",'Mapa final'!#REF!="Mayor"),CONCATENATE("R",'Mapa final'!#REF!),"")</f>
        <v>#REF!</v>
      </c>
      <c r="AQ90" s="335"/>
      <c r="AR90" s="335" t="e">
        <f>IF(AND('Mapa final'!#REF!="Muy Baja",'Mapa final'!#REF!="Mayor"),CONCATENATE("R",'Mapa final'!#REF!),"")</f>
        <v>#REF!</v>
      </c>
      <c r="AS90" s="335"/>
      <c r="AT90" s="335" t="e">
        <f>IF(AND('Mapa final'!#REF!="Muy Baja",'Mapa final'!#REF!="Mayor"),CONCATENATE("R",'Mapa final'!#REF!),"")</f>
        <v>#REF!</v>
      </c>
      <c r="AU90" s="335"/>
      <c r="AV90" s="335" t="e">
        <f>IF(AND('Mapa final'!#REF!="Muy Baja",'Mapa final'!#REF!="Mayor"),CONCATENATE("R",'Mapa final'!#REF!),"")</f>
        <v>#REF!</v>
      </c>
      <c r="AW90" s="336"/>
      <c r="AX90" s="330" t="str">
        <f>IF(AND('Mapa final'!$K$35="Muy Baja",'Mapa final'!$O$35="Catastrófico"),CONCATENATE("R",'Mapa final'!$A$35),"")</f>
        <v/>
      </c>
      <c r="AY90" s="327"/>
      <c r="AZ90" s="327" t="e">
        <f>IF(AND('Mapa final'!#REF!="Muy Baja",'Mapa final'!#REF!="Catastrófico"),CONCATENATE("R",'Mapa final'!#REF!),"")</f>
        <v>#REF!</v>
      </c>
      <c r="BA90" s="327"/>
      <c r="BB90" s="327" t="e">
        <f>IF(AND('Mapa final'!#REF!="Muy Baja",'Mapa final'!#REF!="Catastrófico"),CONCATENATE("R",'Mapa final'!#REF!),"")</f>
        <v>#REF!</v>
      </c>
      <c r="BC90" s="327"/>
      <c r="BD90" s="327" t="e">
        <f>IF(AND('Mapa final'!#REF!="Muy Baja",'Mapa final'!#REF!="Catastrófico"),CONCATENATE("R",'Mapa final'!#REF!),"")</f>
        <v>#REF!</v>
      </c>
      <c r="BE90" s="327"/>
      <c r="BF90" s="327" t="e">
        <f>IF(AND('Mapa final'!#REF!="Muy Baja",'Mapa final'!#REF!="Catastrófico"),CONCATENATE("R",'Mapa final'!#REF!),"")</f>
        <v>#REF!</v>
      </c>
      <c r="BG90" s="329"/>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row>
    <row r="91" spans="1:100" ht="15" customHeight="1" x14ac:dyDescent="0.25">
      <c r="A91" s="36"/>
      <c r="B91" s="203"/>
      <c r="C91" s="204"/>
      <c r="D91" s="205"/>
      <c r="E91" s="319"/>
      <c r="F91" s="320"/>
      <c r="G91" s="320"/>
      <c r="H91" s="320"/>
      <c r="I91" s="387"/>
      <c r="J91" s="311"/>
      <c r="K91" s="312"/>
      <c r="L91" s="312"/>
      <c r="M91" s="312"/>
      <c r="N91" s="312"/>
      <c r="O91" s="312"/>
      <c r="P91" s="312"/>
      <c r="Q91" s="312"/>
      <c r="R91" s="312"/>
      <c r="S91" s="326"/>
      <c r="T91" s="311"/>
      <c r="U91" s="312"/>
      <c r="V91" s="312"/>
      <c r="W91" s="312"/>
      <c r="X91" s="312"/>
      <c r="Y91" s="312"/>
      <c r="Z91" s="312"/>
      <c r="AA91" s="312"/>
      <c r="AB91" s="312"/>
      <c r="AC91" s="326"/>
      <c r="AD91" s="309"/>
      <c r="AE91" s="310"/>
      <c r="AF91" s="310"/>
      <c r="AG91" s="310"/>
      <c r="AH91" s="310"/>
      <c r="AI91" s="310"/>
      <c r="AJ91" s="310"/>
      <c r="AK91" s="310"/>
      <c r="AL91" s="310"/>
      <c r="AM91" s="313"/>
      <c r="AN91" s="337"/>
      <c r="AO91" s="335"/>
      <c r="AP91" s="335"/>
      <c r="AQ91" s="335"/>
      <c r="AR91" s="335"/>
      <c r="AS91" s="335"/>
      <c r="AT91" s="335"/>
      <c r="AU91" s="335"/>
      <c r="AV91" s="335"/>
      <c r="AW91" s="336"/>
      <c r="AX91" s="330"/>
      <c r="AY91" s="327"/>
      <c r="AZ91" s="327"/>
      <c r="BA91" s="327"/>
      <c r="BB91" s="327"/>
      <c r="BC91" s="327"/>
      <c r="BD91" s="327"/>
      <c r="BE91" s="327"/>
      <c r="BF91" s="327"/>
      <c r="BG91" s="329"/>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row>
    <row r="92" spans="1:100" ht="15" customHeight="1" x14ac:dyDescent="0.25">
      <c r="A92" s="36"/>
      <c r="B92" s="203"/>
      <c r="C92" s="204"/>
      <c r="D92" s="205"/>
      <c r="E92" s="319"/>
      <c r="F92" s="320"/>
      <c r="G92" s="320"/>
      <c r="H92" s="320"/>
      <c r="I92" s="387"/>
      <c r="J92" s="311" t="e">
        <f>IF(AND('Mapa final'!#REF!="Muy Baja",'Mapa final'!#REF!="Leve"),CONCATENATE("R",'Mapa final'!#REF!),"")</f>
        <v>#REF!</v>
      </c>
      <c r="K92" s="312"/>
      <c r="L92" s="312" t="e">
        <f>IF(AND('Mapa final'!#REF!="Muy Baja",'Mapa final'!#REF!="Leve"),CONCATENATE("R",'Mapa final'!#REF!),"")</f>
        <v>#REF!</v>
      </c>
      <c r="M92" s="312"/>
      <c r="N92" s="312" t="str">
        <f>IF(AND('Mapa final'!$K$38="Muy Baja",'Mapa final'!$O$38="Leve"),CONCATENATE("R",'Mapa final'!$A$38),"")</f>
        <v/>
      </c>
      <c r="O92" s="312"/>
      <c r="P92" s="312" t="e">
        <f>IF(AND('Mapa final'!#REF!="Muy Baja",'Mapa final'!#REF!="Leve"),CONCATENATE("R",'Mapa final'!#REF!),"")</f>
        <v>#REF!</v>
      </c>
      <c r="Q92" s="312"/>
      <c r="R92" s="312" t="e">
        <f>IF(AND('Mapa final'!#REF!="Muy Baja",'Mapa final'!#REF!="Leve"),CONCATENATE("R",'Mapa final'!#REF!),"")</f>
        <v>#REF!</v>
      </c>
      <c r="S92" s="326"/>
      <c r="T92" s="311" t="e">
        <f>IF(AND('Mapa final'!#REF!="Muy Baja",'Mapa final'!#REF!="Menor"),CONCATENATE("R",'Mapa final'!#REF!),"")</f>
        <v>#REF!</v>
      </c>
      <c r="U92" s="312"/>
      <c r="V92" s="312" t="e">
        <f>IF(AND('Mapa final'!#REF!="Muy Baja",'Mapa final'!#REF!="Menor"),CONCATENATE("R",'Mapa final'!#REF!),"")</f>
        <v>#REF!</v>
      </c>
      <c r="W92" s="312"/>
      <c r="X92" s="312" t="str">
        <f>IF(AND('Mapa final'!$K$38="Muy Baja",'Mapa final'!$O$38="Menor"),CONCATENATE("R",'Mapa final'!$A$38),"")</f>
        <v/>
      </c>
      <c r="Y92" s="312"/>
      <c r="Z92" s="312" t="e">
        <f>IF(AND('Mapa final'!#REF!="Muy Baja",'Mapa final'!#REF!="Menor"),CONCATENATE("R",'Mapa final'!#REF!),"")</f>
        <v>#REF!</v>
      </c>
      <c r="AA92" s="312"/>
      <c r="AB92" s="312" t="e">
        <f>IF(AND('Mapa final'!#REF!="Muy Baja",'Mapa final'!#REF!="Menor"),CONCATENATE("R",'Mapa final'!#REF!),"")</f>
        <v>#REF!</v>
      </c>
      <c r="AC92" s="326"/>
      <c r="AD92" s="309" t="e">
        <f>IF(AND('Mapa final'!#REF!="Muy Baja",'Mapa final'!#REF!="Moderado"),CONCATENATE("R",'Mapa final'!#REF!),"")</f>
        <v>#REF!</v>
      </c>
      <c r="AE92" s="310"/>
      <c r="AF92" s="310" t="e">
        <f>IF(AND('Mapa final'!#REF!="Muy Baja",'Mapa final'!#REF!="Moderado"),CONCATENATE("R",'Mapa final'!#REF!),"")</f>
        <v>#REF!</v>
      </c>
      <c r="AG92" s="310"/>
      <c r="AH92" s="310" t="str">
        <f>IF(AND('Mapa final'!$K$38="Muy Baja",'Mapa final'!$O$38="Moderado"),CONCATENATE("R",'Mapa final'!$A$38),"")</f>
        <v/>
      </c>
      <c r="AI92" s="310"/>
      <c r="AJ92" s="310" t="e">
        <f>IF(AND('Mapa final'!#REF!="Muy Baja",'Mapa final'!#REF!="Moderado"),CONCATENATE("R",'Mapa final'!#REF!),"")</f>
        <v>#REF!</v>
      </c>
      <c r="AK92" s="310"/>
      <c r="AL92" s="310" t="e">
        <f>IF(AND('Mapa final'!#REF!="Muy Baja",'Mapa final'!#REF!="Moderado"),CONCATENATE("R",'Mapa final'!#REF!),"")</f>
        <v>#REF!</v>
      </c>
      <c r="AM92" s="313"/>
      <c r="AN92" s="337" t="e">
        <f>IF(AND('Mapa final'!#REF!="Muy Baja",'Mapa final'!#REF!="Mayor"),CONCATENATE("R",'Mapa final'!#REF!),"")</f>
        <v>#REF!</v>
      </c>
      <c r="AO92" s="335"/>
      <c r="AP92" s="335" t="e">
        <f>IF(AND('Mapa final'!#REF!="Muy Baja",'Mapa final'!#REF!="Mayor"),CONCATENATE("R",'Mapa final'!#REF!),"")</f>
        <v>#REF!</v>
      </c>
      <c r="AQ92" s="335"/>
      <c r="AR92" s="335" t="str">
        <f>IF(AND('Mapa final'!$K$38="Muy Baja",'Mapa final'!$O$38="Mayor"),CONCATENATE("R",'Mapa final'!$A$38),"")</f>
        <v/>
      </c>
      <c r="AS92" s="335"/>
      <c r="AT92" s="335" t="e">
        <f>IF(AND('Mapa final'!#REF!="Muy Baja",'Mapa final'!#REF!="Mayor"),CONCATENATE("R",'Mapa final'!#REF!),"")</f>
        <v>#REF!</v>
      </c>
      <c r="AU92" s="335"/>
      <c r="AV92" s="335" t="e">
        <f>IF(AND('Mapa final'!#REF!="Muy Baja",'Mapa final'!#REF!="Mayor"),CONCATENATE("R",'Mapa final'!#REF!),"")</f>
        <v>#REF!</v>
      </c>
      <c r="AW92" s="336"/>
      <c r="AX92" s="330" t="e">
        <f>IF(AND('Mapa final'!#REF!="Muy Baja",'Mapa final'!#REF!="Catastrófico"),CONCATENATE("R",'Mapa final'!#REF!),"")</f>
        <v>#REF!</v>
      </c>
      <c r="AY92" s="327"/>
      <c r="AZ92" s="327" t="e">
        <f>IF(AND('Mapa final'!#REF!="Muy Baja",'Mapa final'!#REF!="Catastrófico"),CONCATENATE("R",'Mapa final'!#REF!),"")</f>
        <v>#REF!</v>
      </c>
      <c r="BA92" s="327"/>
      <c r="BB92" s="327" t="str">
        <f>IF(AND('Mapa final'!$K$38="Muy Baja",'Mapa final'!$O$38="Catastrófico"),CONCATENATE("R",'Mapa final'!$A$38),"")</f>
        <v/>
      </c>
      <c r="BC92" s="327"/>
      <c r="BD92" s="327" t="e">
        <f>IF(AND('Mapa final'!#REF!="Muy Baja",'Mapa final'!#REF!="Catastrófico"),CONCATENATE("R",'Mapa final'!#REF!),"")</f>
        <v>#REF!</v>
      </c>
      <c r="BE92" s="327"/>
      <c r="BF92" s="327" t="e">
        <f>IF(AND('Mapa final'!#REF!="Muy Baja",'Mapa final'!#REF!="Catastrófico"),CONCATENATE("R",'Mapa final'!#REF!),"")</f>
        <v>#REF!</v>
      </c>
      <c r="BG92" s="329"/>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row>
    <row r="93" spans="1:100" ht="15" customHeight="1" x14ac:dyDescent="0.25">
      <c r="A93" s="36"/>
      <c r="B93" s="203"/>
      <c r="C93" s="204"/>
      <c r="D93" s="205"/>
      <c r="E93" s="319"/>
      <c r="F93" s="320"/>
      <c r="G93" s="320"/>
      <c r="H93" s="320"/>
      <c r="I93" s="387"/>
      <c r="J93" s="311"/>
      <c r="K93" s="312"/>
      <c r="L93" s="312"/>
      <c r="M93" s="312"/>
      <c r="N93" s="312"/>
      <c r="O93" s="312"/>
      <c r="P93" s="312"/>
      <c r="Q93" s="312"/>
      <c r="R93" s="312"/>
      <c r="S93" s="326"/>
      <c r="T93" s="311"/>
      <c r="U93" s="312"/>
      <c r="V93" s="312"/>
      <c r="W93" s="312"/>
      <c r="X93" s="312"/>
      <c r="Y93" s="312"/>
      <c r="Z93" s="312"/>
      <c r="AA93" s="312"/>
      <c r="AB93" s="312"/>
      <c r="AC93" s="326"/>
      <c r="AD93" s="309"/>
      <c r="AE93" s="310"/>
      <c r="AF93" s="310"/>
      <c r="AG93" s="310"/>
      <c r="AH93" s="310"/>
      <c r="AI93" s="310"/>
      <c r="AJ93" s="310"/>
      <c r="AK93" s="310"/>
      <c r="AL93" s="310"/>
      <c r="AM93" s="313"/>
      <c r="AN93" s="337"/>
      <c r="AO93" s="335"/>
      <c r="AP93" s="335"/>
      <c r="AQ93" s="335"/>
      <c r="AR93" s="335"/>
      <c r="AS93" s="335"/>
      <c r="AT93" s="335"/>
      <c r="AU93" s="335"/>
      <c r="AV93" s="335"/>
      <c r="AW93" s="336"/>
      <c r="AX93" s="330"/>
      <c r="AY93" s="327"/>
      <c r="AZ93" s="327"/>
      <c r="BA93" s="327"/>
      <c r="BB93" s="327"/>
      <c r="BC93" s="327"/>
      <c r="BD93" s="327"/>
      <c r="BE93" s="327"/>
      <c r="BF93" s="327"/>
      <c r="BG93" s="329"/>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row>
    <row r="94" spans="1:100" ht="15" customHeight="1" x14ac:dyDescent="0.25">
      <c r="A94" s="36"/>
      <c r="B94" s="203"/>
      <c r="C94" s="204"/>
      <c r="D94" s="205"/>
      <c r="E94" s="319"/>
      <c r="F94" s="320"/>
      <c r="G94" s="320"/>
      <c r="H94" s="320"/>
      <c r="I94" s="387"/>
      <c r="J94" s="311" t="str">
        <f>IF(AND('Mapa final'!$K$41="Muy Baja",'Mapa final'!$O$41="Leve"),CONCATENATE("R",'Mapa final'!$A$41),"")</f>
        <v/>
      </c>
      <c r="K94" s="312"/>
      <c r="L94" s="312" t="e">
        <f>IF(AND('Mapa final'!#REF!="Muy Baja",'Mapa final'!#REF!="Leve"),CONCATENATE("R",'Mapa final'!#REF!),"")</f>
        <v>#REF!</v>
      </c>
      <c r="M94" s="312"/>
      <c r="N94" s="312" t="str">
        <f>IF(AND('Mapa final'!$K$44="Muy Baja",'Mapa final'!$O$44="Leve"),CONCATENATE("R",'Mapa final'!$A$44),"")</f>
        <v/>
      </c>
      <c r="O94" s="312"/>
      <c r="P94" s="312" t="str">
        <f>IF(AND('Mapa final'!$K$47="Muy Baja",'Mapa final'!$O$47="Leve"),CONCATENATE("R",'Mapa final'!$A$47),"")</f>
        <v/>
      </c>
      <c r="Q94" s="312"/>
      <c r="R94" s="312" t="str">
        <f>IF(AND('Mapa final'!$K$50="Muy Baja",'Mapa final'!$O$50="Leve"),CONCATENATE("R",'Mapa final'!$A$50),"")</f>
        <v/>
      </c>
      <c r="S94" s="326"/>
      <c r="T94" s="311" t="str">
        <f>IF(AND('Mapa final'!$K$41="Muy Baja",'Mapa final'!$O$41="Menor"),CONCATENATE("R",'Mapa final'!$A$41),"")</f>
        <v/>
      </c>
      <c r="U94" s="312"/>
      <c r="V94" s="312" t="e">
        <f>IF(AND('Mapa final'!#REF!="Muy Baja",'Mapa final'!#REF!="Menor"),CONCATENATE("R",'Mapa final'!#REF!),"")</f>
        <v>#REF!</v>
      </c>
      <c r="W94" s="312"/>
      <c r="X94" s="312" t="str">
        <f>IF(AND('Mapa final'!$K$44="Muy Baja",'Mapa final'!$O$44="Menor"),CONCATENATE("R",'Mapa final'!$A$44),"")</f>
        <v/>
      </c>
      <c r="Y94" s="312"/>
      <c r="Z94" s="312" t="str">
        <f>IF(AND('Mapa final'!$K$47="Muy Baja",'Mapa final'!$O$47="Menor"),CONCATENATE("R",'Mapa final'!$A$47),"")</f>
        <v/>
      </c>
      <c r="AA94" s="312"/>
      <c r="AB94" s="312" t="str">
        <f>IF(AND('Mapa final'!$K$50="Muy Baja",'Mapa final'!$O$50="Menor"),CONCATENATE("R",'Mapa final'!$A$50),"")</f>
        <v/>
      </c>
      <c r="AC94" s="326"/>
      <c r="AD94" s="309" t="str">
        <f>IF(AND('Mapa final'!$K$41="Muy Baja",'Mapa final'!$O$41="Moderado"),CONCATENATE("R",'Mapa final'!$A$41),"")</f>
        <v/>
      </c>
      <c r="AE94" s="310"/>
      <c r="AF94" s="310" t="e">
        <f>IF(AND('Mapa final'!#REF!="Muy Baja",'Mapa final'!#REF!="Moderado"),CONCATENATE("R",'Mapa final'!#REF!),"")</f>
        <v>#REF!</v>
      </c>
      <c r="AG94" s="310"/>
      <c r="AH94" s="310" t="str">
        <f>IF(AND('Mapa final'!$K$44="Muy Baja",'Mapa final'!$O$44="Moderado"),CONCATENATE("R",'Mapa final'!$A$44),"")</f>
        <v/>
      </c>
      <c r="AI94" s="310"/>
      <c r="AJ94" s="310" t="str">
        <f>IF(AND('Mapa final'!$K$47="Muy Baja",'Mapa final'!$O$47="Moderado"),CONCATENATE("R",'Mapa final'!$A$47),"")</f>
        <v/>
      </c>
      <c r="AK94" s="310"/>
      <c r="AL94" s="310" t="str">
        <f>IF(AND('Mapa final'!$K$50="Muy Baja",'Mapa final'!$O$50="Moderado"),CONCATENATE("R",'Mapa final'!$A$50),"")</f>
        <v/>
      </c>
      <c r="AM94" s="313"/>
      <c r="AN94" s="337" t="str">
        <f>IF(AND('Mapa final'!$K$41="Muy Baja",'Mapa final'!$O$41="Mayor"),CONCATENATE("R",'Mapa final'!$A$41),"")</f>
        <v/>
      </c>
      <c r="AO94" s="335"/>
      <c r="AP94" s="335" t="e">
        <f>IF(AND('Mapa final'!#REF!="Muy Baja",'Mapa final'!#REF!="Mayor"),CONCATENATE("R",'Mapa final'!#REF!),"")</f>
        <v>#REF!</v>
      </c>
      <c r="AQ94" s="335"/>
      <c r="AR94" s="335" t="str">
        <f>IF(AND('Mapa final'!$K$44="Muy Baja",'Mapa final'!$O$44="Mayor"),CONCATENATE("R",'Mapa final'!$A$44),"")</f>
        <v/>
      </c>
      <c r="AS94" s="335"/>
      <c r="AT94" s="335" t="str">
        <f>IF(AND('Mapa final'!$K$47="Muy Baja",'Mapa final'!$O$47="Mayor"),CONCATENATE("R",'Mapa final'!$A$47),"")</f>
        <v/>
      </c>
      <c r="AU94" s="335"/>
      <c r="AV94" s="335" t="str">
        <f>IF(AND('Mapa final'!$K$50="Muy Baja",'Mapa final'!$O$50="Mayor"),CONCATENATE("R",'Mapa final'!$A$50),"")</f>
        <v/>
      </c>
      <c r="AW94" s="336"/>
      <c r="AX94" s="330" t="str">
        <f>IF(AND('Mapa final'!$K$41="Muy Baja",'Mapa final'!$O$41="Catastrófico"),CONCATENATE("R",'Mapa final'!$A$41),"")</f>
        <v/>
      </c>
      <c r="AY94" s="327"/>
      <c r="AZ94" s="327" t="e">
        <f>IF(AND('Mapa final'!#REF!="Muy Baja",'Mapa final'!#REF!="Catastrófico"),CONCATENATE("R",'Mapa final'!#REF!),"")</f>
        <v>#REF!</v>
      </c>
      <c r="BA94" s="327"/>
      <c r="BB94" s="327" t="str">
        <f>IF(AND('Mapa final'!$K$44="Muy Baja",'Mapa final'!$O$44="Catastrófico"),CONCATENATE("R",'Mapa final'!$A$44),"")</f>
        <v/>
      </c>
      <c r="BC94" s="327"/>
      <c r="BD94" s="327" t="str">
        <f>IF(AND('Mapa final'!$K$47="Muy Baja",'Mapa final'!$O$47="Catastrófico"),CONCATENATE("R",'Mapa final'!$A$47),"")</f>
        <v/>
      </c>
      <c r="BE94" s="327"/>
      <c r="BF94" s="327" t="str">
        <f>IF(AND('Mapa final'!$K$50="Muy Baja",'Mapa final'!$O$50="Catastrófico"),CONCATENATE("R",'Mapa final'!$A$50),"")</f>
        <v/>
      </c>
      <c r="BG94" s="329"/>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row>
    <row r="95" spans="1:100" ht="15" customHeight="1" thickBot="1" x14ac:dyDescent="0.3">
      <c r="A95" s="36"/>
      <c r="B95" s="206"/>
      <c r="C95" s="207"/>
      <c r="D95" s="208"/>
      <c r="E95" s="388"/>
      <c r="F95" s="389"/>
      <c r="G95" s="389"/>
      <c r="H95" s="389"/>
      <c r="I95" s="390"/>
      <c r="J95" s="401"/>
      <c r="K95" s="399"/>
      <c r="L95" s="399"/>
      <c r="M95" s="399"/>
      <c r="N95" s="399"/>
      <c r="O95" s="399"/>
      <c r="P95" s="399"/>
      <c r="Q95" s="399"/>
      <c r="R95" s="399"/>
      <c r="S95" s="400"/>
      <c r="T95" s="401"/>
      <c r="U95" s="399"/>
      <c r="V95" s="399"/>
      <c r="W95" s="399"/>
      <c r="X95" s="399"/>
      <c r="Y95" s="399"/>
      <c r="Z95" s="399"/>
      <c r="AA95" s="399"/>
      <c r="AB95" s="399"/>
      <c r="AC95" s="400"/>
      <c r="AD95" s="402"/>
      <c r="AE95" s="396"/>
      <c r="AF95" s="396"/>
      <c r="AG95" s="396"/>
      <c r="AH95" s="396"/>
      <c r="AI95" s="396"/>
      <c r="AJ95" s="396"/>
      <c r="AK95" s="396"/>
      <c r="AL95" s="396"/>
      <c r="AM95" s="397"/>
      <c r="AN95" s="398"/>
      <c r="AO95" s="338"/>
      <c r="AP95" s="338"/>
      <c r="AQ95" s="338"/>
      <c r="AR95" s="338"/>
      <c r="AS95" s="338"/>
      <c r="AT95" s="338"/>
      <c r="AU95" s="338"/>
      <c r="AV95" s="338"/>
      <c r="AW95" s="339"/>
      <c r="AX95" s="331"/>
      <c r="AY95" s="328"/>
      <c r="AZ95" s="328"/>
      <c r="BA95" s="328"/>
      <c r="BB95" s="328"/>
      <c r="BC95" s="328"/>
      <c r="BD95" s="328"/>
      <c r="BE95" s="328"/>
      <c r="BF95" s="328"/>
      <c r="BG95" s="332"/>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row>
    <row r="96" spans="1:100" x14ac:dyDescent="0.25">
      <c r="A96" s="36"/>
      <c r="B96" s="36"/>
      <c r="C96" s="36"/>
      <c r="D96" s="36"/>
      <c r="E96" s="36"/>
      <c r="F96" s="36"/>
      <c r="G96" s="36"/>
      <c r="H96" s="36"/>
      <c r="I96" s="36"/>
      <c r="J96" s="391" t="s">
        <v>96</v>
      </c>
      <c r="K96" s="320"/>
      <c r="L96" s="320"/>
      <c r="M96" s="320"/>
      <c r="N96" s="320"/>
      <c r="O96" s="320"/>
      <c r="P96" s="320"/>
      <c r="Q96" s="320"/>
      <c r="R96" s="320"/>
      <c r="S96" s="387"/>
      <c r="T96" s="391" t="s">
        <v>95</v>
      </c>
      <c r="U96" s="320"/>
      <c r="V96" s="320"/>
      <c r="W96" s="320"/>
      <c r="X96" s="320"/>
      <c r="Y96" s="320"/>
      <c r="Z96" s="320"/>
      <c r="AA96" s="320"/>
      <c r="AB96" s="320"/>
      <c r="AC96" s="387"/>
      <c r="AD96" s="391" t="s">
        <v>94</v>
      </c>
      <c r="AE96" s="320"/>
      <c r="AF96" s="320"/>
      <c r="AG96" s="320"/>
      <c r="AH96" s="320"/>
      <c r="AI96" s="320"/>
      <c r="AJ96" s="320"/>
      <c r="AK96" s="320"/>
      <c r="AL96" s="320"/>
      <c r="AM96" s="387"/>
      <c r="AN96" s="391" t="s">
        <v>93</v>
      </c>
      <c r="AO96" s="393"/>
      <c r="AP96" s="393"/>
      <c r="AQ96" s="393"/>
      <c r="AR96" s="393"/>
      <c r="AS96" s="393"/>
      <c r="AT96" s="320"/>
      <c r="AU96" s="320"/>
      <c r="AV96" s="320"/>
      <c r="AW96" s="387"/>
      <c r="AX96" s="391" t="s">
        <v>92</v>
      </c>
      <c r="AY96" s="320"/>
      <c r="AZ96" s="320"/>
      <c r="BA96" s="320"/>
      <c r="BB96" s="320"/>
      <c r="BC96" s="320"/>
      <c r="BD96" s="320"/>
      <c r="BE96" s="320"/>
      <c r="BF96" s="320"/>
      <c r="BG96" s="387"/>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row>
    <row r="97" spans="1:100" x14ac:dyDescent="0.25">
      <c r="A97" s="36"/>
      <c r="B97" s="36"/>
      <c r="C97" s="36"/>
      <c r="D97" s="36"/>
      <c r="E97" s="36"/>
      <c r="F97" s="36"/>
      <c r="G97" s="36"/>
      <c r="H97" s="36"/>
      <c r="I97" s="36"/>
      <c r="J97" s="319"/>
      <c r="K97" s="320"/>
      <c r="L97" s="320"/>
      <c r="M97" s="320"/>
      <c r="N97" s="320"/>
      <c r="O97" s="320"/>
      <c r="P97" s="320"/>
      <c r="Q97" s="320"/>
      <c r="R97" s="320"/>
      <c r="S97" s="387"/>
      <c r="T97" s="319"/>
      <c r="U97" s="320"/>
      <c r="V97" s="320"/>
      <c r="W97" s="320"/>
      <c r="X97" s="320"/>
      <c r="Y97" s="320"/>
      <c r="Z97" s="320"/>
      <c r="AA97" s="320"/>
      <c r="AB97" s="320"/>
      <c r="AC97" s="387"/>
      <c r="AD97" s="319"/>
      <c r="AE97" s="320"/>
      <c r="AF97" s="320"/>
      <c r="AG97" s="320"/>
      <c r="AH97" s="320"/>
      <c r="AI97" s="320"/>
      <c r="AJ97" s="320"/>
      <c r="AK97" s="320"/>
      <c r="AL97" s="320"/>
      <c r="AM97" s="387"/>
      <c r="AN97" s="319"/>
      <c r="AO97" s="320"/>
      <c r="AP97" s="320"/>
      <c r="AQ97" s="320"/>
      <c r="AR97" s="320"/>
      <c r="AS97" s="320"/>
      <c r="AT97" s="320"/>
      <c r="AU97" s="320"/>
      <c r="AV97" s="320"/>
      <c r="AW97" s="387"/>
      <c r="AX97" s="319"/>
      <c r="AY97" s="320"/>
      <c r="AZ97" s="320"/>
      <c r="BA97" s="320"/>
      <c r="BB97" s="320"/>
      <c r="BC97" s="320"/>
      <c r="BD97" s="320"/>
      <c r="BE97" s="320"/>
      <c r="BF97" s="320"/>
      <c r="BG97" s="387"/>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row>
    <row r="98" spans="1:100" x14ac:dyDescent="0.25">
      <c r="A98" s="36"/>
      <c r="B98" s="36"/>
      <c r="C98" s="36"/>
      <c r="D98" s="36"/>
      <c r="E98" s="36"/>
      <c r="F98" s="36"/>
      <c r="G98" s="36"/>
      <c r="H98" s="36"/>
      <c r="I98" s="36"/>
      <c r="J98" s="319"/>
      <c r="K98" s="320"/>
      <c r="L98" s="320"/>
      <c r="M98" s="320"/>
      <c r="N98" s="320"/>
      <c r="O98" s="320"/>
      <c r="P98" s="320"/>
      <c r="Q98" s="320"/>
      <c r="R98" s="320"/>
      <c r="S98" s="387"/>
      <c r="T98" s="319"/>
      <c r="U98" s="320"/>
      <c r="V98" s="320"/>
      <c r="W98" s="320"/>
      <c r="X98" s="320"/>
      <c r="Y98" s="320"/>
      <c r="Z98" s="320"/>
      <c r="AA98" s="320"/>
      <c r="AB98" s="320"/>
      <c r="AC98" s="387"/>
      <c r="AD98" s="319"/>
      <c r="AE98" s="320"/>
      <c r="AF98" s="320"/>
      <c r="AG98" s="320"/>
      <c r="AH98" s="320"/>
      <c r="AI98" s="320"/>
      <c r="AJ98" s="320"/>
      <c r="AK98" s="320"/>
      <c r="AL98" s="320"/>
      <c r="AM98" s="387"/>
      <c r="AN98" s="319"/>
      <c r="AO98" s="320"/>
      <c r="AP98" s="320"/>
      <c r="AQ98" s="320"/>
      <c r="AR98" s="320"/>
      <c r="AS98" s="320"/>
      <c r="AT98" s="320"/>
      <c r="AU98" s="320"/>
      <c r="AV98" s="320"/>
      <c r="AW98" s="387"/>
      <c r="AX98" s="319"/>
      <c r="AY98" s="320"/>
      <c r="AZ98" s="320"/>
      <c r="BA98" s="320"/>
      <c r="BB98" s="320"/>
      <c r="BC98" s="320"/>
      <c r="BD98" s="320"/>
      <c r="BE98" s="320"/>
      <c r="BF98" s="320"/>
      <c r="BG98" s="387"/>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row>
    <row r="99" spans="1:100" x14ac:dyDescent="0.25">
      <c r="A99" s="36"/>
      <c r="B99" s="36"/>
      <c r="C99" s="36"/>
      <c r="D99" s="36"/>
      <c r="E99" s="36"/>
      <c r="F99" s="36"/>
      <c r="G99" s="36"/>
      <c r="H99" s="36"/>
      <c r="I99" s="36"/>
      <c r="J99" s="319"/>
      <c r="K99" s="320"/>
      <c r="L99" s="320"/>
      <c r="M99" s="320"/>
      <c r="N99" s="320"/>
      <c r="O99" s="320"/>
      <c r="P99" s="320"/>
      <c r="Q99" s="320"/>
      <c r="R99" s="320"/>
      <c r="S99" s="387"/>
      <c r="T99" s="319"/>
      <c r="U99" s="320"/>
      <c r="V99" s="320"/>
      <c r="W99" s="320"/>
      <c r="X99" s="320"/>
      <c r="Y99" s="320"/>
      <c r="Z99" s="320"/>
      <c r="AA99" s="320"/>
      <c r="AB99" s="320"/>
      <c r="AC99" s="387"/>
      <c r="AD99" s="319"/>
      <c r="AE99" s="320"/>
      <c r="AF99" s="320"/>
      <c r="AG99" s="320"/>
      <c r="AH99" s="320"/>
      <c r="AI99" s="320"/>
      <c r="AJ99" s="320"/>
      <c r="AK99" s="320"/>
      <c r="AL99" s="320"/>
      <c r="AM99" s="387"/>
      <c r="AN99" s="319"/>
      <c r="AO99" s="320"/>
      <c r="AP99" s="320"/>
      <c r="AQ99" s="320"/>
      <c r="AR99" s="320"/>
      <c r="AS99" s="320"/>
      <c r="AT99" s="320"/>
      <c r="AU99" s="320"/>
      <c r="AV99" s="320"/>
      <c r="AW99" s="387"/>
      <c r="AX99" s="319"/>
      <c r="AY99" s="320"/>
      <c r="AZ99" s="320"/>
      <c r="BA99" s="320"/>
      <c r="BB99" s="320"/>
      <c r="BC99" s="320"/>
      <c r="BD99" s="320"/>
      <c r="BE99" s="320"/>
      <c r="BF99" s="320"/>
      <c r="BG99" s="387"/>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row>
    <row r="100" spans="1:100" x14ac:dyDescent="0.25">
      <c r="A100" s="36"/>
      <c r="B100" s="36"/>
      <c r="C100" s="36"/>
      <c r="D100" s="36"/>
      <c r="E100" s="36"/>
      <c r="F100" s="36"/>
      <c r="G100" s="36"/>
      <c r="H100" s="36"/>
      <c r="I100" s="36"/>
      <c r="J100" s="319"/>
      <c r="K100" s="320"/>
      <c r="L100" s="320"/>
      <c r="M100" s="320"/>
      <c r="N100" s="320"/>
      <c r="O100" s="320"/>
      <c r="P100" s="320"/>
      <c r="Q100" s="320"/>
      <c r="R100" s="320"/>
      <c r="S100" s="387"/>
      <c r="T100" s="319"/>
      <c r="U100" s="320"/>
      <c r="V100" s="320"/>
      <c r="W100" s="320"/>
      <c r="X100" s="320"/>
      <c r="Y100" s="320"/>
      <c r="Z100" s="320"/>
      <c r="AA100" s="320"/>
      <c r="AB100" s="320"/>
      <c r="AC100" s="387"/>
      <c r="AD100" s="319"/>
      <c r="AE100" s="320"/>
      <c r="AF100" s="320"/>
      <c r="AG100" s="320"/>
      <c r="AH100" s="320"/>
      <c r="AI100" s="320"/>
      <c r="AJ100" s="320"/>
      <c r="AK100" s="320"/>
      <c r="AL100" s="320"/>
      <c r="AM100" s="387"/>
      <c r="AN100" s="319"/>
      <c r="AO100" s="320"/>
      <c r="AP100" s="320"/>
      <c r="AQ100" s="320"/>
      <c r="AR100" s="320"/>
      <c r="AS100" s="320"/>
      <c r="AT100" s="320"/>
      <c r="AU100" s="320"/>
      <c r="AV100" s="320"/>
      <c r="AW100" s="387"/>
      <c r="AX100" s="319"/>
      <c r="AY100" s="320"/>
      <c r="AZ100" s="320"/>
      <c r="BA100" s="320"/>
      <c r="BB100" s="320"/>
      <c r="BC100" s="320"/>
      <c r="BD100" s="320"/>
      <c r="BE100" s="320"/>
      <c r="BF100" s="320"/>
      <c r="BG100" s="387"/>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row>
    <row r="101" spans="1:100" ht="15.75" thickBot="1" x14ac:dyDescent="0.3">
      <c r="A101" s="36"/>
      <c r="B101" s="36"/>
      <c r="C101" s="36"/>
      <c r="D101" s="36"/>
      <c r="E101" s="36"/>
      <c r="F101" s="36"/>
      <c r="G101" s="36"/>
      <c r="H101" s="36"/>
      <c r="I101" s="36"/>
      <c r="J101" s="388"/>
      <c r="K101" s="389"/>
      <c r="L101" s="389"/>
      <c r="M101" s="389"/>
      <c r="N101" s="389"/>
      <c r="O101" s="389"/>
      <c r="P101" s="389"/>
      <c r="Q101" s="389"/>
      <c r="R101" s="389"/>
      <c r="S101" s="390"/>
      <c r="T101" s="388"/>
      <c r="U101" s="389"/>
      <c r="V101" s="389"/>
      <c r="W101" s="389"/>
      <c r="X101" s="389"/>
      <c r="Y101" s="389"/>
      <c r="Z101" s="389"/>
      <c r="AA101" s="389"/>
      <c r="AB101" s="389"/>
      <c r="AC101" s="390"/>
      <c r="AD101" s="388"/>
      <c r="AE101" s="389"/>
      <c r="AF101" s="389"/>
      <c r="AG101" s="389"/>
      <c r="AH101" s="389"/>
      <c r="AI101" s="389"/>
      <c r="AJ101" s="389"/>
      <c r="AK101" s="389"/>
      <c r="AL101" s="389"/>
      <c r="AM101" s="390"/>
      <c r="AN101" s="388"/>
      <c r="AO101" s="389"/>
      <c r="AP101" s="389"/>
      <c r="AQ101" s="389"/>
      <c r="AR101" s="389"/>
      <c r="AS101" s="389"/>
      <c r="AT101" s="389"/>
      <c r="AU101" s="389"/>
      <c r="AV101" s="389"/>
      <c r="AW101" s="390"/>
      <c r="AX101" s="388"/>
      <c r="AY101" s="389"/>
      <c r="AZ101" s="389"/>
      <c r="BA101" s="389"/>
      <c r="BB101" s="389"/>
      <c r="BC101" s="389"/>
      <c r="BD101" s="389"/>
      <c r="BE101" s="389"/>
      <c r="BF101" s="389"/>
      <c r="BG101" s="390"/>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row>
    <row r="102" spans="1:100"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row>
    <row r="103" spans="1:100" ht="15" customHeight="1" x14ac:dyDescent="0.25">
      <c r="A103" s="36"/>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row>
    <row r="104" spans="1:100" ht="15" customHeight="1" x14ac:dyDescent="0.25">
      <c r="A104" s="36"/>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row>
    <row r="105" spans="1:100"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row>
    <row r="106" spans="1:100"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row>
    <row r="107" spans="1:100"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row>
    <row r="108" spans="1:100"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row>
    <row r="109" spans="1:100"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row>
    <row r="110" spans="1:100"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row>
    <row r="111" spans="1:100" ht="2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40"/>
      <c r="BJ111" s="40"/>
      <c r="BK111" s="40"/>
      <c r="BL111" s="40"/>
      <c r="BM111" s="40"/>
      <c r="BN111" s="40"/>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row>
    <row r="112" spans="1:100" ht="21"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40"/>
      <c r="BJ112" s="40"/>
      <c r="BK112" s="40"/>
      <c r="BL112" s="40"/>
      <c r="BM112" s="40"/>
      <c r="BN112" s="40"/>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row>
    <row r="113" spans="1:100"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row>
    <row r="114" spans="1:100"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row>
    <row r="115" spans="1:100"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row>
    <row r="116" spans="1:100"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row>
    <row r="117" spans="1:100"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row>
    <row r="118" spans="1:100"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row>
    <row r="119" spans="1:100"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row>
    <row r="120" spans="1:100"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row>
    <row r="121" spans="1:100"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row>
    <row r="122" spans="1:100"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row>
    <row r="123" spans="1:100"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row>
    <row r="124" spans="1:100"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row>
    <row r="125" spans="1:100"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row>
    <row r="126" spans="1:100"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row>
    <row r="127" spans="1:100"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row>
    <row r="128" spans="1:100"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row>
    <row r="129" spans="1:83"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row>
    <row r="130" spans="1:83"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row>
    <row r="131" spans="1:83"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row>
    <row r="132" spans="1:83"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row>
    <row r="133" spans="1:83"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row>
    <row r="134" spans="1:83"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row>
    <row r="135" spans="1:83"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row>
    <row r="136" spans="1:83"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row>
    <row r="137" spans="1:83"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row>
    <row r="138" spans="1:83"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row>
    <row r="139" spans="1:83"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row>
    <row r="140" spans="1:83"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row>
    <row r="141" spans="1:83"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row>
    <row r="142" spans="1:83"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row>
    <row r="143" spans="1:83"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row>
    <row r="144" spans="1:83"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row>
    <row r="145" spans="1:83"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row>
    <row r="146" spans="1:83"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row>
    <row r="147" spans="1:83"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row>
    <row r="148" spans="1:83"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row>
    <row r="149" spans="1:83"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row>
    <row r="150" spans="1:83"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row>
    <row r="151" spans="1:83"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row>
    <row r="152" spans="1:83"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row>
    <row r="153" spans="1:83"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row>
    <row r="154" spans="1:83"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row>
    <row r="155" spans="1:83"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row>
    <row r="156" spans="1:83"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row>
    <row r="157" spans="1:83"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row>
    <row r="158" spans="1:83"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row>
    <row r="159" spans="1:83"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row>
    <row r="160" spans="1:83"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row>
    <row r="161" spans="1:83"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row>
    <row r="162" spans="1:83"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row>
    <row r="163" spans="1:83"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row>
    <row r="164" spans="1:83"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row>
    <row r="165" spans="1:83"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row>
    <row r="166" spans="1:83"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row>
    <row r="167" spans="1:83"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row>
    <row r="168" spans="1:83"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row>
    <row r="169" spans="1:83"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row>
    <row r="170" spans="1:83" x14ac:dyDescent="0.2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row>
    <row r="171" spans="1:83" x14ac:dyDescent="0.2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row>
    <row r="172" spans="1:83" x14ac:dyDescent="0.2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row>
    <row r="173" spans="1:83" x14ac:dyDescent="0.2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row>
    <row r="174" spans="1:83" x14ac:dyDescent="0.2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row>
    <row r="175" spans="1:83" x14ac:dyDescent="0.2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row>
    <row r="176" spans="1:83" x14ac:dyDescent="0.2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row>
    <row r="177" spans="2:83" x14ac:dyDescent="0.2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row>
    <row r="178" spans="2:83" x14ac:dyDescent="0.2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row>
    <row r="179" spans="2:83" x14ac:dyDescent="0.2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row>
    <row r="180" spans="2:83" x14ac:dyDescent="0.2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row>
    <row r="181" spans="2:83" x14ac:dyDescent="0.2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row>
    <row r="182" spans="2:83" x14ac:dyDescent="0.2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row>
    <row r="183" spans="2:83" x14ac:dyDescent="0.2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row>
    <row r="184" spans="2:83" x14ac:dyDescent="0.2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row>
    <row r="185" spans="2:83" x14ac:dyDescent="0.2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row>
    <row r="186" spans="2:83" x14ac:dyDescent="0.2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row>
    <row r="187" spans="2:83" x14ac:dyDescent="0.25">
      <c r="B187" s="36"/>
      <c r="C187" s="36"/>
      <c r="D187" s="36"/>
      <c r="E187" s="36"/>
      <c r="F187" s="36"/>
      <c r="G187" s="36"/>
      <c r="H187" s="36"/>
      <c r="I187" s="36"/>
      <c r="BI187" s="36"/>
      <c r="BJ187" s="36"/>
      <c r="BK187" s="36"/>
      <c r="BL187" s="36"/>
      <c r="BM187" s="36"/>
      <c r="BN187" s="36"/>
    </row>
    <row r="188" spans="2:83" x14ac:dyDescent="0.25">
      <c r="B188" s="36"/>
      <c r="C188" s="36"/>
      <c r="D188" s="36"/>
      <c r="E188" s="36"/>
      <c r="F188" s="36"/>
      <c r="G188" s="36"/>
      <c r="H188" s="36"/>
      <c r="I188" s="36"/>
      <c r="BI188" s="36"/>
      <c r="BJ188" s="36"/>
      <c r="BK188" s="36"/>
      <c r="BL188" s="36"/>
      <c r="BM188" s="36"/>
      <c r="BN188" s="36"/>
    </row>
    <row r="189" spans="2:83" x14ac:dyDescent="0.25">
      <c r="B189" s="36"/>
      <c r="C189" s="36"/>
      <c r="D189" s="36"/>
      <c r="E189" s="36"/>
      <c r="F189" s="36"/>
      <c r="G189" s="36"/>
      <c r="H189" s="36"/>
      <c r="I189" s="36"/>
      <c r="BI189" s="36"/>
      <c r="BJ189" s="36"/>
      <c r="BK189" s="36"/>
      <c r="BL189" s="36"/>
      <c r="BM189" s="36"/>
      <c r="BN189" s="36"/>
    </row>
    <row r="190" spans="2:83" x14ac:dyDescent="0.25">
      <c r="B190" s="36"/>
      <c r="C190" s="36"/>
      <c r="D190" s="36"/>
      <c r="E190" s="36"/>
      <c r="F190" s="36"/>
      <c r="G190" s="36"/>
      <c r="H190" s="36"/>
      <c r="I190" s="36"/>
      <c r="BI190" s="36"/>
      <c r="BJ190" s="36"/>
      <c r="BK190" s="36"/>
      <c r="BL190" s="36"/>
      <c r="BM190" s="36"/>
      <c r="BN190" s="36"/>
    </row>
    <row r="191" spans="2:83" x14ac:dyDescent="0.25">
      <c r="BI191" s="36"/>
      <c r="BJ191" s="36"/>
      <c r="BK191" s="36"/>
      <c r="BL191" s="36"/>
      <c r="BM191" s="36"/>
      <c r="BN191" s="36"/>
    </row>
    <row r="192" spans="2:83" x14ac:dyDescent="0.25">
      <c r="BI192" s="36"/>
      <c r="BJ192" s="36"/>
      <c r="BK192" s="36"/>
      <c r="BL192" s="36"/>
      <c r="BM192" s="36"/>
      <c r="BN192" s="36"/>
    </row>
    <row r="193" spans="61:66" x14ac:dyDescent="0.25">
      <c r="BI193" s="36"/>
      <c r="BJ193" s="36"/>
      <c r="BK193" s="36"/>
      <c r="BL193" s="36"/>
      <c r="BM193" s="36"/>
      <c r="BN193" s="36"/>
    </row>
    <row r="194" spans="61:66" x14ac:dyDescent="0.25">
      <c r="BI194" s="36"/>
      <c r="BJ194" s="36"/>
      <c r="BK194" s="36"/>
      <c r="BL194" s="36"/>
      <c r="BM194" s="36"/>
      <c r="BN194" s="36"/>
    </row>
  </sheetData>
  <mergeCells count="1142">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AT44:AU45"/>
    <mergeCell ref="AR56:AS57"/>
    <mergeCell ref="Z44:AA45"/>
    <mergeCell ref="AB44:AC45"/>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V40:AW41"/>
    <mergeCell ref="AT36:AU37"/>
    <mergeCell ref="AV36:AW37"/>
    <mergeCell ref="AF54:AG55"/>
    <mergeCell ref="AN42:AO43"/>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L42:M43"/>
    <mergeCell ref="N42:O43"/>
    <mergeCell ref="P42:Q43"/>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T22:U23"/>
    <mergeCell ref="V22:W23"/>
    <mergeCell ref="X22:Y23"/>
    <mergeCell ref="Z22:AA23"/>
    <mergeCell ref="AB22:AC23"/>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T24:AU25"/>
    <mergeCell ref="AN34:AO35"/>
    <mergeCell ref="AZ26:BA27"/>
    <mergeCell ref="AT26:AU27"/>
    <mergeCell ref="AV26:AW27"/>
    <mergeCell ref="AN26:AO27"/>
    <mergeCell ref="J54:K55"/>
    <mergeCell ref="L54:M55"/>
    <mergeCell ref="N54:O55"/>
    <mergeCell ref="P54:Q55"/>
    <mergeCell ref="R54:S55"/>
    <mergeCell ref="T52:U53"/>
    <mergeCell ref="V52:W53"/>
    <mergeCell ref="X52:Y53"/>
    <mergeCell ref="AB34:AC35"/>
    <mergeCell ref="V26:W27"/>
    <mergeCell ref="V28:W29"/>
    <mergeCell ref="V30:W31"/>
    <mergeCell ref="Z52:AA53"/>
    <mergeCell ref="T42:U43"/>
    <mergeCell ref="V42:W43"/>
    <mergeCell ref="X42:Y43"/>
    <mergeCell ref="Z42:AA43"/>
    <mergeCell ref="AB42:AC43"/>
    <mergeCell ref="X40:Y41"/>
    <mergeCell ref="J52:K53"/>
    <mergeCell ref="L52:M53"/>
    <mergeCell ref="N52:O53"/>
    <mergeCell ref="P52:Q53"/>
    <mergeCell ref="V46:W47"/>
    <mergeCell ref="Z40:AA41"/>
    <mergeCell ref="Z48:AA49"/>
    <mergeCell ref="J44:K45"/>
    <mergeCell ref="J46:K47"/>
    <mergeCell ref="J48:K49"/>
    <mergeCell ref="J38:K39"/>
    <mergeCell ref="L38:M39"/>
    <mergeCell ref="N38:O39"/>
    <mergeCell ref="AX36:AY37"/>
    <mergeCell ref="T38:U39"/>
    <mergeCell ref="V38:W39"/>
    <mergeCell ref="X38:Y39"/>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F34:AG35"/>
    <mergeCell ref="AH34:AI35"/>
    <mergeCell ref="AN32:AO33"/>
    <mergeCell ref="AB32:AC33"/>
    <mergeCell ref="AP40:AQ41"/>
    <mergeCell ref="AD38:AE39"/>
    <mergeCell ref="AF38:AG39"/>
    <mergeCell ref="AB36:AC37"/>
    <mergeCell ref="AD36:AE37"/>
    <mergeCell ref="AP36:AQ37"/>
    <mergeCell ref="Z62:AA63"/>
    <mergeCell ref="AF68:AG69"/>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P44:AQ45"/>
    <mergeCell ref="AD46:AE47"/>
    <mergeCell ref="AF46:AG47"/>
    <mergeCell ref="AH46:AI47"/>
    <mergeCell ref="AJ46:AK47"/>
    <mergeCell ref="AL46:AM47"/>
    <mergeCell ref="AD48:AE49"/>
    <mergeCell ref="AF48:AG49"/>
    <mergeCell ref="AT54:AU55"/>
    <mergeCell ref="AP74:AQ75"/>
    <mergeCell ref="AR74:AS75"/>
    <mergeCell ref="AT74:AU75"/>
    <mergeCell ref="AV74:AW75"/>
    <mergeCell ref="AL74:AM75"/>
    <mergeCell ref="AL72:AM73"/>
    <mergeCell ref="AD56:AE57"/>
    <mergeCell ref="AL56:AM57"/>
    <mergeCell ref="AD60:AE61"/>
    <mergeCell ref="AJ60:AK61"/>
    <mergeCell ref="AL60:AM61"/>
    <mergeCell ref="AF60:AG61"/>
    <mergeCell ref="AH60:AI61"/>
    <mergeCell ref="AN56:AO57"/>
    <mergeCell ref="AT56:AU57"/>
    <mergeCell ref="AV56:AW57"/>
    <mergeCell ref="AJ56:AK57"/>
    <mergeCell ref="AH62:AI63"/>
    <mergeCell ref="AJ66:AK67"/>
    <mergeCell ref="AL52:AM53"/>
    <mergeCell ref="AJ48:AK49"/>
    <mergeCell ref="AH70:AI71"/>
    <mergeCell ref="AP56:AQ57"/>
    <mergeCell ref="AL36:AM37"/>
    <mergeCell ref="AN36:AO37"/>
    <mergeCell ref="AN38:AO39"/>
    <mergeCell ref="AP60:AQ61"/>
    <mergeCell ref="AR60:AS61"/>
    <mergeCell ref="AN72:AO73"/>
    <mergeCell ref="AP72:AQ73"/>
    <mergeCell ref="V66:W67"/>
    <mergeCell ref="V74:W75"/>
    <mergeCell ref="X64:Y65"/>
    <mergeCell ref="X66:Y67"/>
    <mergeCell ref="X74:Y75"/>
    <mergeCell ref="Z66:AA67"/>
    <mergeCell ref="AD74:AE75"/>
    <mergeCell ref="AJ74:AK75"/>
    <mergeCell ref="X70:Y71"/>
    <mergeCell ref="Z70:AA71"/>
    <mergeCell ref="AB70:AC71"/>
    <mergeCell ref="AH64:AI65"/>
    <mergeCell ref="AH66:AI67"/>
    <mergeCell ref="X68:Y69"/>
    <mergeCell ref="Z68:AA69"/>
    <mergeCell ref="AB68:AC69"/>
    <mergeCell ref="AH72:AI73"/>
    <mergeCell ref="AJ72:AK73"/>
    <mergeCell ref="AH68:AI69"/>
    <mergeCell ref="AF66:AG67"/>
    <mergeCell ref="AF74:AG75"/>
    <mergeCell ref="AH74:AI75"/>
    <mergeCell ref="V64:W65"/>
    <mergeCell ref="X48:Y49"/>
    <mergeCell ref="V70:W71"/>
    <mergeCell ref="BD74:BE75"/>
    <mergeCell ref="BF74:BG75"/>
    <mergeCell ref="AZ76:BA77"/>
    <mergeCell ref="AN70:AO71"/>
    <mergeCell ref="AP70:AQ71"/>
    <mergeCell ref="AR70:AS71"/>
    <mergeCell ref="AT70:AU71"/>
    <mergeCell ref="AV70:AW71"/>
    <mergeCell ref="BF68:BG69"/>
    <mergeCell ref="AX70:AY71"/>
    <mergeCell ref="AZ70:BA71"/>
    <mergeCell ref="BB70:BC71"/>
    <mergeCell ref="BD70:BE71"/>
    <mergeCell ref="BF70:BG71"/>
    <mergeCell ref="AX72:AY73"/>
    <mergeCell ref="AZ72:BA73"/>
    <mergeCell ref="BB72:BC73"/>
    <mergeCell ref="BD68:BE69"/>
    <mergeCell ref="BB76:BC77"/>
    <mergeCell ref="AR72:AS73"/>
    <mergeCell ref="AT72:AU73"/>
    <mergeCell ref="AV72:AW73"/>
    <mergeCell ref="AX68:AY69"/>
    <mergeCell ref="AZ68:BA69"/>
    <mergeCell ref="BB68:BC69"/>
    <mergeCell ref="AX74:AY75"/>
    <mergeCell ref="AN76:AO77"/>
    <mergeCell ref="AP76:AQ77"/>
    <mergeCell ref="AR76:AS77"/>
    <mergeCell ref="AT76:AU77"/>
    <mergeCell ref="AV76:AW77"/>
    <mergeCell ref="AX76:AY77"/>
    <mergeCell ref="AX18:AY19"/>
    <mergeCell ref="AZ18:BA19"/>
    <mergeCell ref="BD94:BE9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36:K37"/>
    <mergeCell ref="L36:M37"/>
    <mergeCell ref="J94:K95"/>
    <mergeCell ref="AJ76:AK77"/>
    <mergeCell ref="L94:M95"/>
    <mergeCell ref="AF36:AG37"/>
    <mergeCell ref="BD66:BE67"/>
    <mergeCell ref="BF66:BG67"/>
    <mergeCell ref="AZ74:BA75"/>
    <mergeCell ref="BB74:BC75"/>
    <mergeCell ref="AX66:AY67"/>
    <mergeCell ref="AZ66:BA67"/>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P44:Q45"/>
    <mergeCell ref="AD68:AE69"/>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AT58:AU59"/>
    <mergeCell ref="AV58:AW59"/>
    <mergeCell ref="BB36:BC37"/>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T38:AU39"/>
    <mergeCell ref="AV38:AW39"/>
    <mergeCell ref="AT42:AU43"/>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Z36:BA37"/>
    <mergeCell ref="AX62:AY63"/>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Z78:AA79"/>
    <mergeCell ref="Z80:AA81"/>
    <mergeCell ref="Z82:AA83"/>
    <mergeCell ref="Z90:AA91"/>
    <mergeCell ref="Z92:AA93"/>
    <mergeCell ref="AJ24:AK25"/>
    <mergeCell ref="AL24:AM25"/>
    <mergeCell ref="X26:Y27"/>
    <mergeCell ref="X28:Y29"/>
    <mergeCell ref="AH36:AI37"/>
    <mergeCell ref="AJ36:AK37"/>
    <mergeCell ref="AT10:AU11"/>
    <mergeCell ref="AV10:AW11"/>
    <mergeCell ref="AN12:AO13"/>
    <mergeCell ref="AP12:AQ13"/>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Z20:AA21"/>
    <mergeCell ref="AB20:AC21"/>
    <mergeCell ref="V20:W21"/>
    <mergeCell ref="AB18:AC19"/>
    <mergeCell ref="V18:W19"/>
    <mergeCell ref="X18:Y19"/>
    <mergeCell ref="Z18:AA19"/>
    <mergeCell ref="L34:M35"/>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T84:U85"/>
    <mergeCell ref="V84:W85"/>
    <mergeCell ref="L14:M15"/>
    <mergeCell ref="T24:U2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T20:U21"/>
    <mergeCell ref="T86:U87"/>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L20:M21"/>
    <mergeCell ref="N20:O21"/>
    <mergeCell ref="P20:Q21"/>
    <mergeCell ref="R20:S21"/>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J42:K4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AT22:AU23"/>
    <mergeCell ref="AN92:AO93"/>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AT90:AU91"/>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BB26:BC27"/>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F62:BG63"/>
    <mergeCell ref="AX64:AY65"/>
    <mergeCell ref="AZ64:BA65"/>
    <mergeCell ref="BB64:BC65"/>
    <mergeCell ref="BD64:BE65"/>
    <mergeCell ref="BF64:BG65"/>
    <mergeCell ref="AZ50:BA51"/>
    <mergeCell ref="BB50:BC51"/>
    <mergeCell ref="AZ56:BA57"/>
    <mergeCell ref="BB56:BC57"/>
    <mergeCell ref="BD50:BE51"/>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AL80:AM81"/>
    <mergeCell ref="AD82:AE83"/>
    <mergeCell ref="AF82:AG83"/>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AF76:AG77"/>
    <mergeCell ref="AL76:AM77"/>
    <mergeCell ref="V72:W73"/>
    <mergeCell ref="X62:Y63"/>
    <mergeCell ref="AF70:AG71"/>
    <mergeCell ref="T64:U65"/>
    <mergeCell ref="T66:U67"/>
    <mergeCell ref="AB66:AC67"/>
    <mergeCell ref="AB64:AC65"/>
    <mergeCell ref="L44:M45"/>
    <mergeCell ref="L46:M47"/>
    <mergeCell ref="L48:M49"/>
    <mergeCell ref="N44:O45"/>
    <mergeCell ref="N46:O47"/>
    <mergeCell ref="P46:Q47"/>
    <mergeCell ref="N48:O49"/>
    <mergeCell ref="R44:S45"/>
    <mergeCell ref="X30:Y31"/>
    <mergeCell ref="Z30:AA31"/>
    <mergeCell ref="Z34:AA35"/>
    <mergeCell ref="AB30:AC31"/>
    <mergeCell ref="L50:M51"/>
    <mergeCell ref="P66:Q67"/>
    <mergeCell ref="P30:Q31"/>
    <mergeCell ref="P32:Q33"/>
    <mergeCell ref="P34:Q35"/>
    <mergeCell ref="N50:O51"/>
    <mergeCell ref="P48:Q49"/>
    <mergeCell ref="P50:Q51"/>
    <mergeCell ref="N56:O57"/>
    <mergeCell ref="P56:Q57"/>
    <mergeCell ref="P60:Q61"/>
    <mergeCell ref="R60:S61"/>
    <mergeCell ref="R56:S57"/>
    <mergeCell ref="R50:S51"/>
    <mergeCell ref="R42:S43"/>
    <mergeCell ref="Z56:AA57"/>
    <mergeCell ref="B2:I4"/>
    <mergeCell ref="J74:K75"/>
    <mergeCell ref="L74:M75"/>
    <mergeCell ref="J60:K61"/>
    <mergeCell ref="L60:M61"/>
    <mergeCell ref="J62:K63"/>
    <mergeCell ref="J64:K65"/>
    <mergeCell ref="J66:K67"/>
    <mergeCell ref="J56:K57"/>
    <mergeCell ref="L56:M57"/>
    <mergeCell ref="J2:BG4"/>
    <mergeCell ref="E6:I23"/>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T74:U75"/>
    <mergeCell ref="Z74:AA75"/>
    <mergeCell ref="AB74:AC75"/>
    <mergeCell ref="B6:D95"/>
    <mergeCell ref="J14:K15"/>
    <mergeCell ref="L10:M11"/>
    <mergeCell ref="L12:M13"/>
    <mergeCell ref="T76:U77"/>
    <mergeCell ref="T80:U81"/>
    <mergeCell ref="AJ90:AK91"/>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J92:K93"/>
    <mergeCell ref="L92:M93"/>
    <mergeCell ref="J78:K79"/>
    <mergeCell ref="AF92:AG93"/>
    <mergeCell ref="AH92:AI93"/>
    <mergeCell ref="AH90:AI91"/>
    <mergeCell ref="T78:U79"/>
    <mergeCell ref="T60:U61"/>
    <mergeCell ref="Z60:AA61"/>
    <mergeCell ref="AB60:AC61"/>
    <mergeCell ref="T62:U6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6"/>
      <c r="B1" s="403" t="s">
        <v>42</v>
      </c>
      <c r="C1" s="403"/>
      <c r="D1" s="403"/>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5" x14ac:dyDescent="0.25">
      <c r="A3" s="36"/>
      <c r="B3" s="6"/>
      <c r="C3" s="7" t="s">
        <v>39</v>
      </c>
      <c r="D3" s="7" t="s">
        <v>4</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1" x14ac:dyDescent="0.25">
      <c r="A4" s="36"/>
      <c r="B4" s="8" t="s">
        <v>38</v>
      </c>
      <c r="C4" s="9" t="s">
        <v>86</v>
      </c>
      <c r="D4" s="10">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1" x14ac:dyDescent="0.25">
      <c r="A5" s="36"/>
      <c r="B5" s="11" t="s">
        <v>40</v>
      </c>
      <c r="C5" s="12" t="s">
        <v>87</v>
      </c>
      <c r="D5" s="13">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1" x14ac:dyDescent="0.25">
      <c r="A6" s="36"/>
      <c r="B6" s="14" t="s">
        <v>91</v>
      </c>
      <c r="C6" s="12" t="s">
        <v>88</v>
      </c>
      <c r="D6" s="13">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6.5" x14ac:dyDescent="0.25">
      <c r="A7" s="36"/>
      <c r="B7" s="15" t="s">
        <v>6</v>
      </c>
      <c r="C7" s="12" t="s">
        <v>89</v>
      </c>
      <c r="D7" s="13">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1" x14ac:dyDescent="0.25">
      <c r="A8" s="36"/>
      <c r="B8" s="16" t="s">
        <v>41</v>
      </c>
      <c r="C8" s="12" t="s">
        <v>90</v>
      </c>
      <c r="D8" s="13">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2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ht="16.5" x14ac:dyDescent="0.2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2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2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2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2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2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2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2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2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2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2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25">
      <c r="A35" s="36"/>
    </row>
    <row r="36" spans="1:31" x14ac:dyDescent="0.25">
      <c r="A36" s="36"/>
    </row>
    <row r="37" spans="1:31" x14ac:dyDescent="0.25">
      <c r="A37" s="36"/>
    </row>
    <row r="38" spans="1:31" x14ac:dyDescent="0.25">
      <c r="A38" s="36"/>
    </row>
    <row r="39" spans="1:31" x14ac:dyDescent="0.25">
      <c r="A39" s="36"/>
    </row>
    <row r="40" spans="1:31" x14ac:dyDescent="0.25">
      <c r="A40" s="36"/>
    </row>
    <row r="41" spans="1:31" x14ac:dyDescent="0.25">
      <c r="A41" s="36"/>
    </row>
    <row r="42" spans="1:31" x14ac:dyDescent="0.25">
      <c r="A42" s="36"/>
    </row>
    <row r="43" spans="1:31" x14ac:dyDescent="0.25">
      <c r="A43" s="36"/>
    </row>
    <row r="44" spans="1:31" x14ac:dyDescent="0.25">
      <c r="A44" s="36"/>
    </row>
    <row r="45" spans="1:31" x14ac:dyDescent="0.25">
      <c r="A45" s="36"/>
    </row>
    <row r="46" spans="1:31" x14ac:dyDescent="0.25">
      <c r="A46" s="36"/>
    </row>
    <row r="47" spans="1:31" x14ac:dyDescent="0.25">
      <c r="A47" s="36"/>
    </row>
    <row r="48" spans="1:3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36"/>
      <c r="B1" s="404" t="s">
        <v>50</v>
      </c>
      <c r="C1" s="404"/>
      <c r="D1" s="404"/>
      <c r="E1" s="36"/>
      <c r="F1" s="36"/>
      <c r="G1" s="36"/>
      <c r="H1" s="36"/>
      <c r="I1" s="36"/>
      <c r="J1" s="36"/>
      <c r="K1" s="36"/>
      <c r="L1" s="36"/>
      <c r="M1" s="36"/>
      <c r="N1" s="36"/>
      <c r="O1" s="36"/>
      <c r="P1" s="36"/>
      <c r="Q1" s="36"/>
      <c r="R1" s="36"/>
      <c r="S1" s="36"/>
      <c r="T1" s="36"/>
      <c r="U1" s="36"/>
    </row>
    <row r="2" spans="1:21" x14ac:dyDescent="0.25">
      <c r="A2" s="36"/>
      <c r="B2" s="36"/>
      <c r="C2" s="36"/>
      <c r="D2" s="36"/>
      <c r="E2" s="36"/>
      <c r="F2" s="36"/>
      <c r="G2" s="36"/>
      <c r="H2" s="36"/>
      <c r="I2" s="36"/>
      <c r="J2" s="36"/>
      <c r="K2" s="36"/>
      <c r="L2" s="36"/>
      <c r="M2" s="36"/>
      <c r="N2" s="36"/>
      <c r="O2" s="36"/>
      <c r="P2" s="36"/>
      <c r="Q2" s="36"/>
      <c r="R2" s="36"/>
      <c r="S2" s="36"/>
      <c r="T2" s="36"/>
      <c r="U2" s="36"/>
    </row>
    <row r="3" spans="1:21" ht="30" x14ac:dyDescent="0.25">
      <c r="A3" s="36"/>
      <c r="B3" s="57"/>
      <c r="C3" s="26" t="s">
        <v>43</v>
      </c>
      <c r="D3" s="26" t="s">
        <v>44</v>
      </c>
      <c r="E3" s="36"/>
      <c r="F3" s="36"/>
      <c r="G3" s="36"/>
      <c r="H3" s="36"/>
      <c r="I3" s="36"/>
      <c r="J3" s="36"/>
      <c r="K3" s="36"/>
      <c r="L3" s="36"/>
      <c r="M3" s="36"/>
      <c r="N3" s="36"/>
      <c r="O3" s="36"/>
      <c r="P3" s="36"/>
      <c r="Q3" s="36"/>
      <c r="R3" s="36"/>
      <c r="S3" s="36"/>
      <c r="T3" s="36"/>
      <c r="U3" s="36"/>
    </row>
    <row r="4" spans="1:21" ht="33.75" x14ac:dyDescent="0.25">
      <c r="A4" s="56" t="s">
        <v>70</v>
      </c>
      <c r="B4" s="29" t="s">
        <v>85</v>
      </c>
      <c r="C4" s="34" t="s">
        <v>122</v>
      </c>
      <c r="D4" s="27" t="s">
        <v>83</v>
      </c>
      <c r="E4" s="36"/>
      <c r="F4" s="36"/>
      <c r="G4" s="36"/>
      <c r="H4" s="36"/>
      <c r="I4" s="36"/>
      <c r="J4" s="36"/>
      <c r="K4" s="36"/>
      <c r="L4" s="36"/>
      <c r="M4" s="36"/>
      <c r="N4" s="36"/>
      <c r="O4" s="36"/>
      <c r="P4" s="36"/>
      <c r="Q4" s="36"/>
      <c r="R4" s="36"/>
      <c r="S4" s="36"/>
      <c r="T4" s="36"/>
      <c r="U4" s="36"/>
    </row>
    <row r="5" spans="1:21" ht="101.25" x14ac:dyDescent="0.25">
      <c r="A5" s="56" t="s">
        <v>71</v>
      </c>
      <c r="B5" s="30" t="s">
        <v>46</v>
      </c>
      <c r="C5" s="35" t="s">
        <v>79</v>
      </c>
      <c r="D5" s="28" t="s">
        <v>208</v>
      </c>
      <c r="E5" s="36"/>
      <c r="F5" s="36"/>
      <c r="G5" s="36"/>
      <c r="H5" s="36"/>
      <c r="I5" s="36"/>
      <c r="J5" s="36"/>
      <c r="K5" s="36"/>
      <c r="L5" s="36"/>
      <c r="M5" s="36"/>
      <c r="N5" s="36"/>
      <c r="O5" s="36"/>
      <c r="P5" s="36"/>
      <c r="Q5" s="36"/>
      <c r="R5" s="36"/>
      <c r="S5" s="36"/>
      <c r="T5" s="36"/>
      <c r="U5" s="36"/>
    </row>
    <row r="6" spans="1:21" ht="67.5" x14ac:dyDescent="0.25">
      <c r="A6" s="56" t="s">
        <v>68</v>
      </c>
      <c r="B6" s="31" t="s">
        <v>47</v>
      </c>
      <c r="C6" s="35" t="s">
        <v>80</v>
      </c>
      <c r="D6" s="28" t="s">
        <v>84</v>
      </c>
      <c r="E6" s="36"/>
      <c r="F6" s="36"/>
      <c r="G6" s="36"/>
      <c r="H6" s="36"/>
      <c r="I6" s="36"/>
      <c r="J6" s="36"/>
      <c r="K6" s="36"/>
      <c r="L6" s="36"/>
      <c r="M6" s="36"/>
      <c r="N6" s="36"/>
      <c r="O6" s="36"/>
      <c r="P6" s="36"/>
      <c r="Q6" s="36"/>
      <c r="R6" s="36"/>
      <c r="S6" s="36"/>
      <c r="T6" s="36"/>
      <c r="U6" s="36"/>
    </row>
    <row r="7" spans="1:21" ht="101.25" x14ac:dyDescent="0.25">
      <c r="A7" s="56" t="s">
        <v>7</v>
      </c>
      <c r="B7" s="32" t="s">
        <v>48</v>
      </c>
      <c r="C7" s="35" t="s">
        <v>81</v>
      </c>
      <c r="D7" s="28" t="s">
        <v>210</v>
      </c>
      <c r="E7" s="36"/>
      <c r="F7" s="36"/>
      <c r="G7" s="36"/>
      <c r="H7" s="36"/>
      <c r="I7" s="36"/>
      <c r="J7" s="36"/>
      <c r="K7" s="36"/>
      <c r="L7" s="36"/>
      <c r="M7" s="36"/>
      <c r="N7" s="36"/>
      <c r="O7" s="36"/>
      <c r="P7" s="36"/>
      <c r="Q7" s="36"/>
      <c r="R7" s="36"/>
      <c r="S7" s="36"/>
      <c r="T7" s="36"/>
      <c r="U7" s="36"/>
    </row>
    <row r="8" spans="1:21" ht="67.5" x14ac:dyDescent="0.25">
      <c r="A8" s="56" t="s">
        <v>72</v>
      </c>
      <c r="B8" s="33" t="s">
        <v>49</v>
      </c>
      <c r="C8" s="35" t="s">
        <v>82</v>
      </c>
      <c r="D8" s="28" t="s">
        <v>102</v>
      </c>
      <c r="E8" s="36"/>
      <c r="F8" s="36"/>
      <c r="G8" s="36"/>
      <c r="H8" s="36"/>
      <c r="I8" s="36"/>
      <c r="J8" s="36"/>
      <c r="K8" s="36"/>
      <c r="L8" s="36"/>
      <c r="M8" s="36"/>
      <c r="N8" s="36"/>
      <c r="O8" s="36"/>
      <c r="P8" s="36"/>
      <c r="Q8" s="36"/>
      <c r="R8" s="36"/>
      <c r="S8" s="36"/>
      <c r="T8" s="36"/>
      <c r="U8" s="36"/>
    </row>
    <row r="9" spans="1:21" ht="20.25" x14ac:dyDescent="0.25">
      <c r="A9" s="56"/>
      <c r="B9" s="56"/>
      <c r="C9" s="58"/>
      <c r="D9" s="58"/>
      <c r="E9" s="36"/>
      <c r="F9" s="36"/>
      <c r="G9" s="36"/>
      <c r="H9" s="36"/>
      <c r="I9" s="36"/>
      <c r="J9" s="36"/>
      <c r="K9" s="36"/>
      <c r="L9" s="36"/>
      <c r="M9" s="36"/>
      <c r="N9" s="36"/>
      <c r="O9" s="36"/>
      <c r="P9" s="36"/>
      <c r="Q9" s="36"/>
      <c r="R9" s="36"/>
      <c r="S9" s="36"/>
      <c r="T9" s="36"/>
      <c r="U9" s="36"/>
    </row>
    <row r="10" spans="1:21" ht="16.5" x14ac:dyDescent="0.25">
      <c r="A10" s="56"/>
      <c r="B10" s="59"/>
      <c r="C10" s="59"/>
      <c r="D10" s="59"/>
      <c r="E10" s="36"/>
      <c r="F10" s="36"/>
      <c r="G10" s="36"/>
      <c r="H10" s="36"/>
      <c r="I10" s="36"/>
      <c r="J10" s="36"/>
      <c r="K10" s="36"/>
      <c r="L10" s="36"/>
      <c r="M10" s="36"/>
      <c r="N10" s="36"/>
      <c r="O10" s="36"/>
      <c r="P10" s="36"/>
      <c r="Q10" s="36"/>
      <c r="R10" s="36"/>
      <c r="S10" s="36"/>
      <c r="T10" s="36"/>
      <c r="U10" s="36"/>
    </row>
    <row r="11" spans="1:21" x14ac:dyDescent="0.25">
      <c r="A11" s="56"/>
      <c r="B11" s="56" t="s">
        <v>77</v>
      </c>
      <c r="C11" s="56" t="s">
        <v>200</v>
      </c>
      <c r="D11" s="56" t="s">
        <v>201</v>
      </c>
      <c r="E11" s="36"/>
      <c r="F11" s="36"/>
      <c r="G11" s="36"/>
      <c r="H11" s="36"/>
      <c r="I11" s="36"/>
      <c r="J11" s="36"/>
      <c r="K11" s="36"/>
      <c r="L11" s="36"/>
      <c r="M11" s="36"/>
      <c r="N11" s="36"/>
      <c r="O11" s="36"/>
      <c r="P11" s="36"/>
      <c r="Q11" s="36"/>
      <c r="R11" s="36"/>
      <c r="S11" s="36"/>
      <c r="T11" s="36"/>
      <c r="U11" s="36"/>
    </row>
    <row r="12" spans="1:21" x14ac:dyDescent="0.25">
      <c r="A12" s="56"/>
      <c r="B12" s="56" t="s">
        <v>75</v>
      </c>
      <c r="C12" s="56" t="s">
        <v>202</v>
      </c>
      <c r="D12" s="56" t="s">
        <v>209</v>
      </c>
      <c r="E12" s="36"/>
      <c r="F12" s="36"/>
      <c r="G12" s="36"/>
      <c r="H12" s="36"/>
      <c r="I12" s="36"/>
      <c r="J12" s="36"/>
      <c r="K12" s="36"/>
      <c r="L12" s="36"/>
      <c r="M12" s="36"/>
      <c r="N12" s="36"/>
      <c r="O12" s="36"/>
      <c r="P12" s="36"/>
      <c r="Q12" s="36"/>
      <c r="R12" s="36"/>
      <c r="S12" s="36"/>
      <c r="T12" s="36"/>
      <c r="U12" s="36"/>
    </row>
    <row r="13" spans="1:21" x14ac:dyDescent="0.25">
      <c r="A13" s="56"/>
      <c r="B13" s="56"/>
      <c r="C13" s="56" t="s">
        <v>203</v>
      </c>
      <c r="D13" s="56" t="s">
        <v>204</v>
      </c>
      <c r="E13" s="36"/>
      <c r="F13" s="36"/>
      <c r="G13" s="36"/>
      <c r="H13" s="36"/>
      <c r="I13" s="36"/>
      <c r="J13" s="36"/>
      <c r="K13" s="36"/>
      <c r="L13" s="36"/>
      <c r="M13" s="36"/>
      <c r="N13" s="36"/>
      <c r="O13" s="36"/>
      <c r="P13" s="36"/>
      <c r="Q13" s="36"/>
      <c r="R13" s="36"/>
      <c r="S13" s="36"/>
      <c r="T13" s="36"/>
      <c r="U13" s="36"/>
    </row>
    <row r="14" spans="1:21" x14ac:dyDescent="0.25">
      <c r="A14" s="56"/>
      <c r="B14" s="56"/>
      <c r="C14" s="56" t="s">
        <v>205</v>
      </c>
      <c r="D14" s="56" t="s">
        <v>211</v>
      </c>
      <c r="E14" s="36"/>
      <c r="F14" s="36"/>
      <c r="G14" s="36"/>
      <c r="H14" s="36"/>
      <c r="I14" s="36"/>
      <c r="J14" s="36"/>
      <c r="K14" s="36"/>
      <c r="L14" s="36"/>
      <c r="M14" s="36"/>
      <c r="N14" s="36"/>
      <c r="O14" s="36"/>
      <c r="P14" s="36"/>
      <c r="Q14" s="36"/>
      <c r="R14" s="36"/>
      <c r="S14" s="36"/>
      <c r="T14" s="36"/>
      <c r="U14" s="36"/>
    </row>
    <row r="15" spans="1:21" x14ac:dyDescent="0.25">
      <c r="A15" s="56"/>
      <c r="B15" s="56"/>
      <c r="C15" s="56" t="s">
        <v>206</v>
      </c>
      <c r="D15" s="56" t="s">
        <v>207</v>
      </c>
      <c r="E15" s="36"/>
      <c r="F15" s="36"/>
      <c r="G15" s="36"/>
      <c r="H15" s="36"/>
      <c r="I15" s="36"/>
      <c r="J15" s="36"/>
      <c r="K15" s="36"/>
      <c r="L15" s="36"/>
      <c r="M15" s="36"/>
      <c r="N15" s="36"/>
      <c r="O15" s="36"/>
      <c r="P15" s="36"/>
      <c r="Q15" s="36"/>
      <c r="R15" s="36"/>
      <c r="S15" s="36"/>
      <c r="T15" s="36"/>
      <c r="U15" s="36"/>
    </row>
    <row r="16" spans="1:21" x14ac:dyDescent="0.25">
      <c r="A16" s="56"/>
      <c r="B16" s="56"/>
      <c r="C16" s="56"/>
      <c r="D16" s="56"/>
      <c r="E16" s="36"/>
      <c r="F16" s="36"/>
      <c r="G16" s="36"/>
      <c r="H16" s="36"/>
      <c r="I16" s="36"/>
      <c r="J16" s="36"/>
      <c r="K16" s="36"/>
      <c r="L16" s="36"/>
      <c r="M16" s="36"/>
      <c r="N16" s="36"/>
      <c r="O16" s="36"/>
    </row>
    <row r="17" spans="1:15" x14ac:dyDescent="0.25">
      <c r="A17" s="56"/>
      <c r="B17" s="56"/>
      <c r="C17" s="56"/>
      <c r="D17" s="56"/>
      <c r="E17" s="36"/>
      <c r="F17" s="36"/>
      <c r="G17" s="36"/>
      <c r="H17" s="36"/>
      <c r="I17" s="36"/>
      <c r="J17" s="36"/>
      <c r="K17" s="36"/>
      <c r="L17" s="36"/>
      <c r="M17" s="36"/>
      <c r="N17" s="36"/>
      <c r="O17" s="36"/>
    </row>
    <row r="18" spans="1:15" x14ac:dyDescent="0.25">
      <c r="A18" s="56"/>
      <c r="B18" s="60"/>
      <c r="C18" s="60"/>
      <c r="D18" s="60"/>
      <c r="E18" s="36"/>
      <c r="F18" s="36"/>
      <c r="G18" s="36"/>
      <c r="H18" s="36"/>
      <c r="I18" s="36"/>
      <c r="J18" s="36"/>
      <c r="K18" s="36"/>
      <c r="L18" s="36"/>
      <c r="M18" s="36"/>
      <c r="N18" s="36"/>
      <c r="O18" s="36"/>
    </row>
    <row r="19" spans="1:15" x14ac:dyDescent="0.25">
      <c r="A19" s="56"/>
      <c r="B19" s="60"/>
      <c r="C19" s="60"/>
      <c r="D19" s="60"/>
      <c r="E19" s="36"/>
      <c r="F19" s="36"/>
      <c r="G19" s="36"/>
      <c r="H19" s="36"/>
      <c r="I19" s="36"/>
      <c r="J19" s="36"/>
      <c r="K19" s="36"/>
      <c r="L19" s="36"/>
      <c r="M19" s="36"/>
      <c r="N19" s="36"/>
      <c r="O19" s="36"/>
    </row>
    <row r="20" spans="1:15" x14ac:dyDescent="0.25">
      <c r="A20" s="56"/>
      <c r="B20" s="60"/>
      <c r="C20" s="60"/>
      <c r="D20" s="60"/>
      <c r="E20" s="36"/>
      <c r="F20" s="36"/>
      <c r="G20" s="36"/>
      <c r="H20" s="36"/>
      <c r="I20" s="36"/>
      <c r="J20" s="36"/>
      <c r="K20" s="36"/>
      <c r="L20" s="36"/>
      <c r="M20" s="36"/>
      <c r="N20" s="36"/>
      <c r="O20" s="36"/>
    </row>
    <row r="21" spans="1:15" x14ac:dyDescent="0.25">
      <c r="A21" s="56"/>
      <c r="B21" s="60"/>
      <c r="C21" s="60"/>
      <c r="D21" s="60"/>
      <c r="E21" s="36"/>
      <c r="F21" s="36"/>
      <c r="G21" s="36"/>
      <c r="H21" s="36"/>
      <c r="I21" s="36"/>
      <c r="J21" s="36"/>
      <c r="K21" s="36"/>
      <c r="L21" s="36"/>
      <c r="M21" s="36"/>
      <c r="N21" s="36"/>
      <c r="O21" s="36"/>
    </row>
    <row r="22" spans="1:15" ht="20.25" x14ac:dyDescent="0.25">
      <c r="A22" s="56"/>
      <c r="B22" s="56"/>
      <c r="C22" s="58"/>
      <c r="D22" s="58"/>
      <c r="E22" s="36"/>
      <c r="F22" s="36"/>
      <c r="G22" s="36"/>
      <c r="H22" s="36"/>
      <c r="I22" s="36"/>
      <c r="J22" s="36"/>
      <c r="K22" s="36"/>
      <c r="L22" s="36"/>
      <c r="M22" s="36"/>
      <c r="N22" s="36"/>
      <c r="O22" s="36"/>
    </row>
    <row r="23" spans="1:15" ht="20.25" x14ac:dyDescent="0.25">
      <c r="A23" s="56"/>
      <c r="B23" s="56"/>
      <c r="C23" s="58"/>
      <c r="D23" s="58"/>
      <c r="E23" s="36"/>
      <c r="F23" s="36"/>
      <c r="G23" s="36"/>
      <c r="H23" s="36"/>
      <c r="I23" s="36"/>
      <c r="J23" s="36"/>
      <c r="K23" s="36"/>
      <c r="L23" s="36"/>
      <c r="M23" s="36"/>
      <c r="N23" s="36"/>
      <c r="O23" s="36"/>
    </row>
    <row r="24" spans="1:15" ht="20.25" x14ac:dyDescent="0.25">
      <c r="A24" s="56"/>
      <c r="B24" s="56"/>
      <c r="C24" s="58"/>
      <c r="D24" s="58"/>
      <c r="E24" s="36"/>
      <c r="F24" s="36"/>
      <c r="G24" s="36"/>
      <c r="H24" s="36"/>
      <c r="I24" s="36"/>
      <c r="J24" s="36"/>
      <c r="K24" s="36"/>
      <c r="L24" s="36"/>
      <c r="M24" s="36"/>
      <c r="N24" s="36"/>
      <c r="O24" s="36"/>
    </row>
    <row r="25" spans="1:15" ht="20.25" x14ac:dyDescent="0.25">
      <c r="A25" s="56"/>
      <c r="B25" s="56"/>
      <c r="C25" s="58"/>
      <c r="D25" s="58"/>
      <c r="E25" s="36"/>
      <c r="F25" s="36"/>
      <c r="G25" s="36"/>
      <c r="H25" s="36"/>
      <c r="I25" s="36"/>
      <c r="J25" s="36"/>
      <c r="K25" s="36"/>
      <c r="L25" s="36"/>
      <c r="M25" s="36"/>
      <c r="N25" s="36"/>
      <c r="O25" s="36"/>
    </row>
    <row r="26" spans="1:15" ht="20.25" x14ac:dyDescent="0.25">
      <c r="A26" s="56"/>
      <c r="B26" s="56"/>
      <c r="C26" s="58"/>
      <c r="D26" s="58"/>
      <c r="E26" s="36"/>
      <c r="F26" s="36"/>
      <c r="G26" s="36"/>
      <c r="H26" s="36"/>
      <c r="I26" s="36"/>
      <c r="J26" s="36"/>
      <c r="K26" s="36"/>
      <c r="L26" s="36"/>
      <c r="M26" s="36"/>
      <c r="N26" s="36"/>
      <c r="O26" s="36"/>
    </row>
    <row r="27" spans="1:15" ht="20.25" x14ac:dyDescent="0.25">
      <c r="A27" s="56"/>
      <c r="B27" s="56"/>
      <c r="C27" s="58"/>
      <c r="D27" s="58"/>
      <c r="E27" s="36"/>
      <c r="F27" s="36"/>
      <c r="G27" s="36"/>
      <c r="H27" s="36"/>
      <c r="I27" s="36"/>
      <c r="J27" s="36"/>
      <c r="K27" s="36"/>
      <c r="L27" s="36"/>
      <c r="M27" s="36"/>
      <c r="N27" s="36"/>
      <c r="O27" s="36"/>
    </row>
    <row r="28" spans="1:15" ht="20.25" x14ac:dyDescent="0.25">
      <c r="A28" s="56"/>
      <c r="B28" s="56"/>
      <c r="C28" s="58"/>
      <c r="D28" s="58"/>
      <c r="E28" s="36"/>
      <c r="F28" s="36"/>
      <c r="G28" s="36"/>
      <c r="H28" s="36"/>
      <c r="I28" s="36"/>
      <c r="J28" s="36"/>
      <c r="K28" s="36"/>
      <c r="L28" s="36"/>
      <c r="M28" s="36"/>
      <c r="N28" s="36"/>
      <c r="O28" s="36"/>
    </row>
    <row r="29" spans="1:15" ht="20.25" x14ac:dyDescent="0.25">
      <c r="A29" s="56"/>
      <c r="B29" s="56"/>
      <c r="C29" s="58"/>
      <c r="D29" s="58"/>
      <c r="E29" s="36"/>
      <c r="F29" s="36"/>
      <c r="G29" s="36"/>
      <c r="H29" s="36"/>
      <c r="I29" s="36"/>
      <c r="J29" s="36"/>
      <c r="K29" s="36"/>
      <c r="L29" s="36"/>
      <c r="M29" s="36"/>
      <c r="N29" s="36"/>
      <c r="O29" s="36"/>
    </row>
    <row r="30" spans="1:15" ht="20.25" x14ac:dyDescent="0.25">
      <c r="A30" s="56"/>
      <c r="B30" s="56"/>
      <c r="C30" s="58"/>
      <c r="D30" s="58"/>
      <c r="E30" s="36"/>
      <c r="F30" s="36"/>
      <c r="G30" s="36"/>
      <c r="H30" s="36"/>
      <c r="I30" s="36"/>
      <c r="J30" s="36"/>
      <c r="K30" s="36"/>
      <c r="L30" s="36"/>
      <c r="M30" s="36"/>
      <c r="N30" s="36"/>
      <c r="O30" s="36"/>
    </row>
    <row r="31" spans="1:15" ht="20.25" x14ac:dyDescent="0.25">
      <c r="A31" s="56"/>
      <c r="B31" s="56"/>
      <c r="C31" s="58"/>
      <c r="D31" s="58"/>
      <c r="E31" s="36"/>
      <c r="F31" s="36"/>
      <c r="G31" s="36"/>
      <c r="H31" s="36"/>
      <c r="I31" s="36"/>
      <c r="J31" s="36"/>
      <c r="K31" s="36"/>
      <c r="L31" s="36"/>
      <c r="M31" s="36"/>
      <c r="N31" s="36"/>
      <c r="O31" s="36"/>
    </row>
    <row r="32" spans="1:15" ht="20.25" x14ac:dyDescent="0.25">
      <c r="A32" s="56"/>
      <c r="B32" s="56"/>
      <c r="C32" s="58"/>
      <c r="D32" s="58"/>
      <c r="E32" s="36"/>
      <c r="F32" s="36"/>
      <c r="G32" s="36"/>
      <c r="H32" s="36"/>
      <c r="I32" s="36"/>
      <c r="J32" s="36"/>
      <c r="K32" s="36"/>
      <c r="L32" s="36"/>
      <c r="M32" s="36"/>
      <c r="N32" s="36"/>
      <c r="O32" s="36"/>
    </row>
    <row r="33" spans="1:15" ht="20.25" x14ac:dyDescent="0.25">
      <c r="A33" s="56"/>
      <c r="B33" s="56"/>
      <c r="C33" s="58"/>
      <c r="D33" s="58"/>
      <c r="E33" s="36"/>
      <c r="F33" s="36"/>
      <c r="G33" s="36"/>
      <c r="H33" s="36"/>
      <c r="I33" s="36"/>
      <c r="J33" s="36"/>
      <c r="K33" s="36"/>
      <c r="L33" s="36"/>
      <c r="M33" s="36"/>
      <c r="N33" s="36"/>
      <c r="O33" s="36"/>
    </row>
    <row r="34" spans="1:15" ht="20.25" x14ac:dyDescent="0.25">
      <c r="A34" s="56"/>
      <c r="B34" s="56"/>
      <c r="C34" s="58"/>
      <c r="D34" s="58"/>
      <c r="E34" s="36"/>
      <c r="F34" s="36"/>
      <c r="G34" s="36"/>
      <c r="H34" s="36"/>
      <c r="I34" s="36"/>
      <c r="J34" s="36"/>
      <c r="K34" s="36"/>
      <c r="L34" s="36"/>
      <c r="M34" s="36"/>
      <c r="N34" s="36"/>
      <c r="O34" s="36"/>
    </row>
    <row r="35" spans="1:15" ht="20.25" x14ac:dyDescent="0.25">
      <c r="A35" s="56"/>
      <c r="B35" s="56"/>
      <c r="C35" s="58"/>
      <c r="D35" s="58"/>
      <c r="E35" s="36"/>
      <c r="F35" s="36"/>
      <c r="G35" s="36"/>
      <c r="H35" s="36"/>
      <c r="I35" s="36"/>
      <c r="J35" s="36"/>
      <c r="K35" s="36"/>
      <c r="L35" s="36"/>
      <c r="M35" s="36"/>
      <c r="N35" s="36"/>
      <c r="O35" s="36"/>
    </row>
    <row r="36" spans="1:15" ht="20.25" x14ac:dyDescent="0.25">
      <c r="A36" s="56"/>
      <c r="B36" s="56"/>
      <c r="C36" s="58"/>
      <c r="D36" s="58"/>
      <c r="E36" s="36"/>
      <c r="F36" s="36"/>
      <c r="G36" s="36"/>
      <c r="H36" s="36"/>
      <c r="I36" s="36"/>
      <c r="J36" s="36"/>
      <c r="K36" s="36"/>
      <c r="L36" s="36"/>
      <c r="M36" s="36"/>
      <c r="N36" s="36"/>
      <c r="O36" s="36"/>
    </row>
    <row r="37" spans="1:15" ht="20.25" x14ac:dyDescent="0.25">
      <c r="A37" s="56"/>
      <c r="B37" s="56"/>
      <c r="C37" s="58"/>
      <c r="D37" s="58"/>
      <c r="E37" s="36"/>
      <c r="F37" s="36"/>
      <c r="G37" s="36"/>
      <c r="H37" s="36"/>
      <c r="I37" s="36"/>
      <c r="J37" s="36"/>
      <c r="K37" s="36"/>
      <c r="L37" s="36"/>
      <c r="M37" s="36"/>
      <c r="N37" s="36"/>
      <c r="O37" s="36"/>
    </row>
    <row r="38" spans="1:15" ht="20.25" x14ac:dyDescent="0.25">
      <c r="A38" s="56"/>
      <c r="B38" s="56"/>
      <c r="C38" s="58"/>
      <c r="D38" s="58"/>
      <c r="E38" s="36"/>
      <c r="F38" s="36"/>
      <c r="G38" s="36"/>
      <c r="H38" s="36"/>
      <c r="I38" s="36"/>
      <c r="J38" s="36"/>
      <c r="K38" s="36"/>
      <c r="L38" s="36"/>
      <c r="M38" s="36"/>
      <c r="N38" s="36"/>
      <c r="O38" s="36"/>
    </row>
    <row r="39" spans="1:15" ht="20.25" x14ac:dyDescent="0.25">
      <c r="A39" s="56"/>
      <c r="B39" s="56"/>
      <c r="C39" s="58"/>
      <c r="D39" s="58"/>
      <c r="E39" s="36"/>
      <c r="F39" s="36"/>
      <c r="G39" s="36"/>
      <c r="H39" s="36"/>
      <c r="I39" s="36"/>
      <c r="J39" s="36"/>
      <c r="K39" s="36"/>
      <c r="L39" s="36"/>
      <c r="M39" s="36"/>
      <c r="N39" s="36"/>
      <c r="O39" s="36"/>
    </row>
    <row r="40" spans="1:15" ht="20.25" x14ac:dyDescent="0.25">
      <c r="A40" s="56"/>
      <c r="B40" s="56"/>
      <c r="C40" s="58"/>
      <c r="D40" s="58"/>
      <c r="E40" s="36"/>
      <c r="F40" s="36"/>
      <c r="G40" s="36"/>
      <c r="H40" s="36"/>
      <c r="I40" s="36"/>
      <c r="J40" s="36"/>
      <c r="K40" s="36"/>
      <c r="L40" s="36"/>
      <c r="M40" s="36"/>
      <c r="N40" s="36"/>
      <c r="O40" s="36"/>
    </row>
    <row r="41" spans="1:15" ht="20.25" x14ac:dyDescent="0.25">
      <c r="A41" s="56"/>
      <c r="B41" s="56"/>
      <c r="C41" s="58"/>
      <c r="D41" s="58"/>
      <c r="E41" s="36"/>
      <c r="F41" s="36"/>
      <c r="G41" s="36"/>
      <c r="H41" s="36"/>
      <c r="I41" s="36"/>
      <c r="J41" s="36"/>
      <c r="K41" s="36"/>
      <c r="L41" s="36"/>
      <c r="M41" s="36"/>
      <c r="N41" s="36"/>
      <c r="O41" s="36"/>
    </row>
    <row r="42" spans="1:15" ht="20.25" x14ac:dyDescent="0.25">
      <c r="A42" s="56"/>
      <c r="B42" s="56"/>
      <c r="C42" s="58"/>
      <c r="D42" s="58"/>
      <c r="E42" s="36"/>
      <c r="F42" s="36"/>
      <c r="G42" s="36"/>
      <c r="H42" s="36"/>
      <c r="I42" s="36"/>
      <c r="J42" s="36"/>
      <c r="K42" s="36"/>
      <c r="L42" s="36"/>
      <c r="M42" s="36"/>
      <c r="N42" s="36"/>
      <c r="O42" s="36"/>
    </row>
    <row r="43" spans="1:15" ht="20.25" x14ac:dyDescent="0.25">
      <c r="A43" s="56"/>
      <c r="B43" s="56"/>
      <c r="C43" s="58"/>
      <c r="D43" s="58"/>
      <c r="E43" s="36"/>
      <c r="F43" s="36"/>
      <c r="G43" s="36"/>
      <c r="H43" s="36"/>
      <c r="I43" s="36"/>
      <c r="J43" s="36"/>
      <c r="K43" s="36"/>
      <c r="L43" s="36"/>
      <c r="M43" s="36"/>
      <c r="N43" s="36"/>
      <c r="O43" s="36"/>
    </row>
    <row r="44" spans="1:15" ht="20.25" x14ac:dyDescent="0.25">
      <c r="A44" s="56"/>
      <c r="B44" s="56"/>
      <c r="C44" s="58"/>
      <c r="D44" s="58"/>
      <c r="E44" s="36"/>
      <c r="F44" s="36"/>
      <c r="G44" s="36"/>
      <c r="H44" s="36"/>
      <c r="I44" s="36"/>
      <c r="J44" s="36"/>
      <c r="K44" s="36"/>
      <c r="L44" s="36"/>
      <c r="M44" s="36"/>
      <c r="N44" s="36"/>
      <c r="O44" s="36"/>
    </row>
    <row r="45" spans="1:15" ht="20.25" x14ac:dyDescent="0.25">
      <c r="A45" s="56"/>
      <c r="B45" s="56"/>
      <c r="C45" s="58"/>
      <c r="D45" s="58"/>
      <c r="E45" s="36"/>
      <c r="F45" s="36"/>
      <c r="G45" s="36"/>
      <c r="H45" s="36"/>
      <c r="I45" s="36"/>
      <c r="J45" s="36"/>
      <c r="K45" s="36"/>
      <c r="L45" s="36"/>
      <c r="M45" s="36"/>
      <c r="N45" s="36"/>
      <c r="O45" s="36"/>
    </row>
    <row r="46" spans="1:15" ht="20.25" x14ac:dyDescent="0.25">
      <c r="A46" s="56"/>
      <c r="B46" s="56"/>
      <c r="C46" s="58"/>
      <c r="D46" s="58"/>
      <c r="E46" s="36"/>
      <c r="F46" s="36"/>
      <c r="G46" s="36"/>
      <c r="H46" s="36"/>
      <c r="I46" s="36"/>
      <c r="J46" s="36"/>
      <c r="K46" s="36"/>
      <c r="L46" s="36"/>
      <c r="M46" s="36"/>
      <c r="N46" s="36"/>
      <c r="O46" s="36"/>
    </row>
    <row r="47" spans="1:15" ht="20.25" x14ac:dyDescent="0.25">
      <c r="A47" s="56"/>
      <c r="B47" s="56"/>
      <c r="C47" s="58"/>
      <c r="D47" s="58"/>
      <c r="E47" s="36"/>
      <c r="F47" s="36"/>
      <c r="G47" s="36"/>
      <c r="H47" s="36"/>
      <c r="I47" s="36"/>
      <c r="J47" s="36"/>
      <c r="K47" s="36"/>
      <c r="L47" s="36"/>
      <c r="M47" s="36"/>
      <c r="N47" s="36"/>
      <c r="O47" s="36"/>
    </row>
    <row r="48" spans="1:15" ht="20.25" x14ac:dyDescent="0.25">
      <c r="A48" s="56"/>
      <c r="B48" s="56"/>
      <c r="C48" s="58"/>
      <c r="D48" s="58"/>
      <c r="E48" s="36"/>
      <c r="F48" s="36"/>
      <c r="G48" s="36"/>
      <c r="H48" s="36"/>
      <c r="I48" s="36"/>
      <c r="J48" s="36"/>
      <c r="K48" s="36"/>
      <c r="L48" s="36"/>
      <c r="M48" s="36"/>
      <c r="N48" s="36"/>
      <c r="O48" s="36"/>
    </row>
    <row r="49" spans="1:15" ht="20.25" x14ac:dyDescent="0.25">
      <c r="A49" s="56"/>
      <c r="B49" s="56"/>
      <c r="C49" s="58"/>
      <c r="D49" s="58"/>
      <c r="E49" s="36"/>
      <c r="F49" s="36"/>
      <c r="G49" s="36"/>
      <c r="H49" s="36"/>
      <c r="I49" s="36"/>
      <c r="J49" s="36"/>
      <c r="K49" s="36"/>
      <c r="L49" s="36"/>
      <c r="M49" s="36"/>
      <c r="N49" s="36"/>
      <c r="O49" s="36"/>
    </row>
    <row r="50" spans="1:15" ht="20.25" x14ac:dyDescent="0.25">
      <c r="A50" s="56"/>
      <c r="B50" s="56"/>
      <c r="C50" s="58"/>
      <c r="D50" s="58"/>
      <c r="E50" s="36"/>
      <c r="F50" s="36"/>
      <c r="G50" s="36"/>
      <c r="H50" s="36"/>
      <c r="I50" s="36"/>
      <c r="J50" s="36"/>
      <c r="K50" s="36"/>
      <c r="L50" s="36"/>
      <c r="M50" s="36"/>
      <c r="N50" s="36"/>
      <c r="O50" s="36"/>
    </row>
    <row r="51" spans="1:15" ht="20.25" x14ac:dyDescent="0.25">
      <c r="A51" s="56"/>
      <c r="B51" s="56"/>
      <c r="C51" s="58"/>
      <c r="D51" s="58"/>
      <c r="E51" s="36"/>
      <c r="F51" s="36"/>
      <c r="G51" s="36"/>
      <c r="H51" s="36"/>
      <c r="I51" s="36"/>
      <c r="J51" s="36"/>
      <c r="K51" s="36"/>
      <c r="L51" s="36"/>
      <c r="M51" s="36"/>
      <c r="N51" s="36"/>
      <c r="O51" s="36"/>
    </row>
    <row r="52" spans="1:15" ht="20.25" x14ac:dyDescent="0.25">
      <c r="A52" s="56"/>
      <c r="B52" s="18"/>
      <c r="C52" s="24"/>
      <c r="D52" s="24"/>
    </row>
    <row r="53" spans="1:15" ht="20.25" x14ac:dyDescent="0.25">
      <c r="A53" s="56"/>
      <c r="B53" s="18"/>
      <c r="C53" s="24"/>
      <c r="D53" s="24"/>
    </row>
    <row r="54" spans="1:15" ht="20.25" x14ac:dyDescent="0.25">
      <c r="A54" s="56"/>
      <c r="B54" s="18"/>
      <c r="C54" s="24"/>
      <c r="D54" s="24"/>
    </row>
    <row r="55" spans="1:15" ht="20.25" x14ac:dyDescent="0.25">
      <c r="A55" s="56"/>
      <c r="B55" s="18"/>
      <c r="C55" s="24"/>
      <c r="D55" s="24"/>
    </row>
    <row r="56" spans="1:15" ht="20.25" x14ac:dyDescent="0.25">
      <c r="A56" s="56"/>
      <c r="B56" s="18"/>
      <c r="C56" s="24"/>
      <c r="D56" s="24"/>
    </row>
    <row r="57" spans="1:15" ht="20.25" x14ac:dyDescent="0.25">
      <c r="A57" s="56"/>
      <c r="B57" s="18"/>
      <c r="C57" s="24"/>
      <c r="D57" s="24"/>
    </row>
    <row r="58" spans="1:15" ht="20.25" x14ac:dyDescent="0.25">
      <c r="A58" s="56"/>
      <c r="B58" s="18"/>
      <c r="C58" s="24"/>
      <c r="D58" s="24"/>
    </row>
    <row r="59" spans="1:15" ht="20.25" x14ac:dyDescent="0.25">
      <c r="A59" s="56"/>
      <c r="B59" s="18"/>
      <c r="C59" s="24"/>
      <c r="D59" s="24"/>
    </row>
    <row r="60" spans="1:15" ht="20.25" x14ac:dyDescent="0.25">
      <c r="A60" s="56"/>
      <c r="B60" s="18"/>
      <c r="C60" s="24"/>
      <c r="D60" s="24"/>
    </row>
    <row r="61" spans="1:15" ht="20.25" x14ac:dyDescent="0.25">
      <c r="A61" s="56"/>
      <c r="B61" s="18"/>
      <c r="C61" s="24"/>
      <c r="D61" s="24"/>
    </row>
    <row r="62" spans="1:15" ht="20.25" x14ac:dyDescent="0.25">
      <c r="A62" s="56"/>
      <c r="B62" s="18"/>
      <c r="C62" s="24"/>
      <c r="D62" s="24"/>
    </row>
    <row r="63" spans="1:15" ht="20.25" x14ac:dyDescent="0.25">
      <c r="A63" s="56"/>
      <c r="B63" s="18"/>
      <c r="C63" s="24"/>
      <c r="D63" s="24"/>
    </row>
    <row r="64" spans="1:15" ht="20.25" x14ac:dyDescent="0.25">
      <c r="A64" s="56"/>
      <c r="B64" s="18"/>
      <c r="C64" s="24"/>
      <c r="D64" s="24"/>
    </row>
    <row r="65" spans="1:4" ht="20.25" x14ac:dyDescent="0.25">
      <c r="A65" s="56"/>
      <c r="B65" s="18"/>
      <c r="C65" s="24"/>
      <c r="D65" s="24"/>
    </row>
    <row r="66" spans="1:4" ht="20.25" x14ac:dyDescent="0.25">
      <c r="A66" s="56"/>
      <c r="B66" s="18"/>
      <c r="C66" s="24"/>
      <c r="D66" s="24"/>
    </row>
    <row r="67" spans="1:4" ht="20.25" x14ac:dyDescent="0.25">
      <c r="A67" s="56"/>
      <c r="B67" s="18"/>
      <c r="C67" s="24"/>
      <c r="D67" s="24"/>
    </row>
    <row r="68" spans="1:4" ht="20.25" x14ac:dyDescent="0.25">
      <c r="A68" s="56"/>
      <c r="B68" s="18"/>
      <c r="C68" s="24"/>
      <c r="D68" s="24"/>
    </row>
    <row r="69" spans="1:4" ht="20.25" x14ac:dyDescent="0.25">
      <c r="A69" s="56"/>
      <c r="B69" s="18"/>
      <c r="C69" s="24"/>
      <c r="D69" s="24"/>
    </row>
    <row r="70" spans="1:4" ht="20.25" x14ac:dyDescent="0.25">
      <c r="A70" s="56"/>
      <c r="B70" s="18"/>
      <c r="C70" s="24"/>
      <c r="D70" s="24"/>
    </row>
    <row r="71" spans="1:4" ht="20.25" x14ac:dyDescent="0.25">
      <c r="A71" s="56"/>
      <c r="B71" s="18"/>
      <c r="C71" s="24"/>
      <c r="D71" s="24"/>
    </row>
    <row r="72" spans="1:4" ht="20.25" x14ac:dyDescent="0.25">
      <c r="A72" s="56"/>
      <c r="B72" s="18"/>
      <c r="C72" s="24"/>
      <c r="D72" s="24"/>
    </row>
    <row r="73" spans="1:4" ht="20.25" x14ac:dyDescent="0.25">
      <c r="A73" s="56"/>
      <c r="B73" s="18"/>
      <c r="C73" s="24"/>
      <c r="D73" s="24"/>
    </row>
    <row r="74" spans="1:4" ht="20.25" x14ac:dyDescent="0.25">
      <c r="A74" s="56"/>
      <c r="B74" s="18"/>
      <c r="C74" s="24"/>
      <c r="D74" s="24"/>
    </row>
    <row r="75" spans="1:4" ht="20.25" x14ac:dyDescent="0.25">
      <c r="A75" s="56"/>
      <c r="B75" s="18"/>
      <c r="C75" s="24"/>
      <c r="D75" s="24"/>
    </row>
    <row r="76" spans="1:4" ht="20.25" x14ac:dyDescent="0.25">
      <c r="A76" s="56"/>
      <c r="B76" s="18"/>
      <c r="C76" s="24"/>
      <c r="D76" s="24"/>
    </row>
    <row r="77" spans="1:4" ht="20.25" x14ac:dyDescent="0.25">
      <c r="A77" s="56"/>
      <c r="B77" s="18"/>
      <c r="C77" s="24"/>
      <c r="D77" s="24"/>
    </row>
    <row r="78" spans="1:4" ht="20.25" x14ac:dyDescent="0.25">
      <c r="A78" s="56"/>
      <c r="B78" s="18"/>
      <c r="C78" s="24"/>
      <c r="D78" s="24"/>
    </row>
    <row r="79" spans="1:4" ht="20.25" x14ac:dyDescent="0.25">
      <c r="A79" s="56"/>
      <c r="B79" s="18"/>
      <c r="C79" s="24"/>
      <c r="D79" s="24"/>
    </row>
    <row r="80" spans="1:4" ht="20.25" x14ac:dyDescent="0.25">
      <c r="A80" s="56"/>
      <c r="B80" s="18"/>
      <c r="C80" s="24"/>
      <c r="D80" s="24"/>
    </row>
    <row r="81" spans="1:4" ht="20.25" x14ac:dyDescent="0.25">
      <c r="A81" s="56"/>
      <c r="B81" s="18"/>
      <c r="C81" s="24"/>
      <c r="D81" s="24"/>
    </row>
    <row r="82" spans="1:4" ht="20.25" x14ac:dyDescent="0.25">
      <c r="A82" s="56"/>
      <c r="B82" s="18"/>
      <c r="C82" s="24"/>
      <c r="D82" s="24"/>
    </row>
    <row r="83" spans="1:4" ht="20.25" x14ac:dyDescent="0.25">
      <c r="A83" s="56"/>
      <c r="B83" s="18"/>
      <c r="C83" s="24"/>
      <c r="D83" s="24"/>
    </row>
    <row r="84" spans="1:4" ht="20.25" x14ac:dyDescent="0.25">
      <c r="A84" s="56"/>
      <c r="B84" s="18"/>
      <c r="C84" s="24"/>
      <c r="D84" s="24"/>
    </row>
    <row r="85" spans="1:4" ht="20.25" x14ac:dyDescent="0.25">
      <c r="A85" s="56"/>
      <c r="B85" s="18"/>
      <c r="C85" s="24"/>
      <c r="D85" s="24"/>
    </row>
    <row r="86" spans="1:4" ht="20.25" x14ac:dyDescent="0.25">
      <c r="A86" s="56"/>
      <c r="B86" s="18"/>
      <c r="C86" s="24"/>
      <c r="D86" s="24"/>
    </row>
    <row r="87" spans="1:4" ht="20.25" x14ac:dyDescent="0.25">
      <c r="A87" s="56"/>
      <c r="B87" s="18"/>
      <c r="C87" s="24"/>
      <c r="D87" s="24"/>
    </row>
    <row r="88" spans="1:4" ht="20.25" x14ac:dyDescent="0.25">
      <c r="A88" s="56"/>
      <c r="B88" s="18"/>
      <c r="C88" s="24"/>
      <c r="D88" s="24"/>
    </row>
    <row r="89" spans="1:4" ht="20.25" x14ac:dyDescent="0.25">
      <c r="A89" s="56"/>
      <c r="B89" s="18"/>
      <c r="C89" s="24"/>
      <c r="D89" s="24"/>
    </row>
    <row r="90" spans="1:4" ht="20.25" x14ac:dyDescent="0.25">
      <c r="A90" s="56"/>
      <c r="B90" s="18"/>
      <c r="C90" s="24"/>
      <c r="D90" s="24"/>
    </row>
    <row r="91" spans="1:4" ht="20.25" x14ac:dyDescent="0.25">
      <c r="A91" s="56"/>
      <c r="B91" s="18"/>
      <c r="C91" s="24"/>
      <c r="D91" s="24"/>
    </row>
    <row r="92" spans="1:4" ht="20.25" x14ac:dyDescent="0.25">
      <c r="A92" s="56"/>
      <c r="B92" s="18"/>
      <c r="C92" s="24"/>
      <c r="D92" s="24"/>
    </row>
    <row r="93" spans="1:4" ht="20.25" x14ac:dyDescent="0.25">
      <c r="A93" s="56"/>
      <c r="B93" s="18"/>
      <c r="C93" s="24"/>
      <c r="D93" s="24"/>
    </row>
    <row r="94" spans="1:4" ht="20.25" x14ac:dyDescent="0.25">
      <c r="A94" s="56"/>
      <c r="B94" s="18"/>
      <c r="C94" s="24"/>
      <c r="D94" s="24"/>
    </row>
    <row r="95" spans="1:4" ht="20.25" x14ac:dyDescent="0.25">
      <c r="A95" s="56"/>
      <c r="B95" s="18"/>
      <c r="C95" s="24"/>
      <c r="D95" s="24"/>
    </row>
    <row r="96" spans="1:4" ht="20.25" x14ac:dyDescent="0.25">
      <c r="A96" s="56"/>
      <c r="B96" s="18"/>
      <c r="C96" s="24"/>
      <c r="D96" s="24"/>
    </row>
    <row r="97" spans="1:4" ht="20.25" x14ac:dyDescent="0.25">
      <c r="A97" s="56"/>
      <c r="B97" s="18"/>
      <c r="C97" s="24"/>
      <c r="D97" s="24"/>
    </row>
    <row r="98" spans="1:4" ht="20.25" x14ac:dyDescent="0.25">
      <c r="A98" s="56"/>
      <c r="B98" s="18"/>
      <c r="C98" s="24"/>
      <c r="D98" s="24"/>
    </row>
    <row r="99" spans="1:4" ht="20.25" x14ac:dyDescent="0.25">
      <c r="A99" s="56"/>
      <c r="B99" s="18"/>
      <c r="C99" s="24"/>
      <c r="D99" s="24"/>
    </row>
    <row r="100" spans="1:4" ht="20.25" x14ac:dyDescent="0.25">
      <c r="A100" s="56"/>
      <c r="B100" s="18"/>
      <c r="C100" s="24"/>
      <c r="D100" s="24"/>
    </row>
    <row r="101" spans="1:4" ht="20.25" x14ac:dyDescent="0.25">
      <c r="A101" s="56"/>
      <c r="B101" s="18"/>
      <c r="C101" s="24"/>
      <c r="D101" s="24"/>
    </row>
    <row r="102" spans="1:4" ht="20.25" x14ac:dyDescent="0.25">
      <c r="A102" s="56"/>
      <c r="B102" s="18"/>
      <c r="C102" s="24"/>
      <c r="D102" s="24"/>
    </row>
    <row r="103" spans="1:4" ht="20.25" x14ac:dyDescent="0.25">
      <c r="A103" s="56"/>
      <c r="B103" s="18"/>
      <c r="C103" s="24"/>
      <c r="D103" s="24"/>
    </row>
    <row r="104" spans="1:4" ht="20.25" x14ac:dyDescent="0.25">
      <c r="A104" s="56"/>
      <c r="B104" s="18"/>
      <c r="C104" s="24"/>
      <c r="D104" s="24"/>
    </row>
    <row r="105" spans="1:4" ht="20.25" x14ac:dyDescent="0.25">
      <c r="A105" s="56"/>
      <c r="B105" s="18"/>
      <c r="C105" s="24"/>
      <c r="D105" s="24"/>
    </row>
    <row r="106" spans="1:4" ht="20.25" x14ac:dyDescent="0.25">
      <c r="A106" s="56"/>
      <c r="B106" s="18"/>
      <c r="C106" s="24"/>
      <c r="D106" s="24"/>
    </row>
    <row r="107" spans="1:4" ht="20.25" x14ac:dyDescent="0.25">
      <c r="A107" s="56"/>
      <c r="B107" s="18"/>
      <c r="C107" s="24"/>
      <c r="D107" s="24"/>
    </row>
    <row r="108" spans="1:4" ht="20.25" x14ac:dyDescent="0.25">
      <c r="A108" s="56"/>
      <c r="B108" s="18"/>
      <c r="C108" s="24"/>
      <c r="D108" s="24"/>
    </row>
    <row r="109" spans="1:4" ht="20.25" x14ac:dyDescent="0.25">
      <c r="A109" s="56"/>
      <c r="B109" s="18"/>
      <c r="C109" s="24"/>
      <c r="D109" s="24"/>
    </row>
    <row r="110" spans="1:4" ht="20.25" x14ac:dyDescent="0.25">
      <c r="A110" s="56"/>
      <c r="B110" s="18"/>
      <c r="C110" s="24"/>
      <c r="D110" s="24"/>
    </row>
    <row r="111" spans="1:4" ht="20.25" x14ac:dyDescent="0.25">
      <c r="A111" s="56"/>
      <c r="B111" s="18"/>
      <c r="C111" s="24"/>
      <c r="D111" s="24"/>
    </row>
    <row r="112" spans="1:4" ht="20.25" x14ac:dyDescent="0.25">
      <c r="A112" s="56"/>
      <c r="B112" s="18"/>
      <c r="C112" s="24"/>
      <c r="D112" s="24"/>
    </row>
    <row r="113" spans="1:4" ht="20.25" x14ac:dyDescent="0.25">
      <c r="A113" s="56"/>
      <c r="B113" s="18"/>
      <c r="C113" s="24"/>
      <c r="D113" s="24"/>
    </row>
    <row r="114" spans="1:4" ht="20.25" x14ac:dyDescent="0.25">
      <c r="A114" s="56"/>
      <c r="B114" s="18"/>
      <c r="C114" s="24"/>
      <c r="D114" s="24"/>
    </row>
    <row r="115" spans="1:4" ht="20.25" x14ac:dyDescent="0.25">
      <c r="A115" s="56"/>
      <c r="B115" s="18"/>
      <c r="C115" s="24"/>
      <c r="D115" s="24"/>
    </row>
    <row r="116" spans="1:4" ht="20.25" x14ac:dyDescent="0.25">
      <c r="A116" s="56"/>
      <c r="B116" s="18"/>
      <c r="C116" s="24"/>
      <c r="D116" s="24"/>
    </row>
    <row r="117" spans="1:4" ht="20.25" x14ac:dyDescent="0.25">
      <c r="A117" s="56"/>
      <c r="B117" s="18"/>
      <c r="C117" s="24"/>
      <c r="D117" s="24"/>
    </row>
    <row r="118" spans="1:4" ht="20.25" x14ac:dyDescent="0.25">
      <c r="A118" s="56"/>
      <c r="B118" s="18"/>
      <c r="C118" s="24"/>
      <c r="D118" s="24"/>
    </row>
    <row r="119" spans="1:4" ht="20.25" x14ac:dyDescent="0.25">
      <c r="A119" s="56"/>
      <c r="B119" s="18"/>
      <c r="C119" s="24"/>
      <c r="D119" s="24"/>
    </row>
    <row r="120" spans="1:4" ht="20.25" x14ac:dyDescent="0.25">
      <c r="A120" s="56"/>
      <c r="B120" s="18"/>
      <c r="C120" s="24"/>
      <c r="D120" s="24"/>
    </row>
    <row r="121" spans="1:4" ht="20.25" x14ac:dyDescent="0.25">
      <c r="A121" s="56"/>
      <c r="B121" s="18"/>
      <c r="C121" s="24"/>
      <c r="D121" s="24"/>
    </row>
    <row r="122" spans="1:4" ht="20.25" x14ac:dyDescent="0.25">
      <c r="A122" s="56"/>
      <c r="B122" s="18"/>
      <c r="C122" s="24"/>
      <c r="D122" s="24"/>
    </row>
    <row r="123" spans="1:4" ht="20.25" x14ac:dyDescent="0.25">
      <c r="A123" s="56"/>
      <c r="B123" s="18"/>
      <c r="C123" s="24"/>
      <c r="D123" s="24"/>
    </row>
    <row r="124" spans="1:4" ht="20.25" x14ac:dyDescent="0.25">
      <c r="A124" s="56"/>
      <c r="B124" s="18"/>
      <c r="C124" s="24"/>
      <c r="D124" s="24"/>
    </row>
    <row r="125" spans="1:4" ht="20.25" x14ac:dyDescent="0.25">
      <c r="A125" s="56"/>
      <c r="B125" s="18"/>
      <c r="C125" s="24"/>
      <c r="D125" s="24"/>
    </row>
    <row r="126" spans="1:4" ht="20.25" x14ac:dyDescent="0.25">
      <c r="A126" s="56"/>
      <c r="B126" s="18"/>
      <c r="C126" s="24"/>
      <c r="D126" s="24"/>
    </row>
    <row r="127" spans="1:4" ht="20.25" x14ac:dyDescent="0.25">
      <c r="A127" s="56"/>
      <c r="B127" s="18"/>
      <c r="C127" s="24"/>
      <c r="D127" s="24"/>
    </row>
    <row r="128" spans="1:4" ht="20.25" x14ac:dyDescent="0.25">
      <c r="A128" s="56"/>
      <c r="B128" s="18"/>
      <c r="C128" s="24"/>
      <c r="D128" s="24"/>
    </row>
    <row r="129" spans="1:4" ht="20.25" x14ac:dyDescent="0.25">
      <c r="A129" s="56"/>
      <c r="B129" s="18"/>
      <c r="C129" s="24"/>
      <c r="D129" s="24"/>
    </row>
    <row r="130" spans="1:4" ht="20.25" x14ac:dyDescent="0.25">
      <c r="A130" s="56"/>
      <c r="B130" s="18"/>
      <c r="C130" s="24"/>
      <c r="D130" s="24"/>
    </row>
    <row r="131" spans="1:4" ht="20.25" x14ac:dyDescent="0.25">
      <c r="A131" s="56"/>
      <c r="B131" s="18"/>
      <c r="C131" s="24"/>
      <c r="D131" s="24"/>
    </row>
    <row r="132" spans="1:4" ht="20.25" x14ac:dyDescent="0.25">
      <c r="A132" s="56"/>
      <c r="B132" s="18"/>
      <c r="C132" s="24"/>
      <c r="D132" s="24"/>
    </row>
    <row r="133" spans="1:4" ht="20.25" x14ac:dyDescent="0.25">
      <c r="A133" s="56"/>
      <c r="B133" s="18"/>
      <c r="C133" s="24"/>
      <c r="D133" s="24"/>
    </row>
    <row r="134" spans="1:4" ht="20.25" x14ac:dyDescent="0.25">
      <c r="A134" s="56"/>
      <c r="B134" s="18"/>
      <c r="C134" s="24"/>
      <c r="D134" s="24"/>
    </row>
    <row r="135" spans="1:4" ht="20.25" x14ac:dyDescent="0.25">
      <c r="A135" s="56"/>
      <c r="B135" s="18"/>
      <c r="C135" s="24"/>
      <c r="D135" s="24"/>
    </row>
    <row r="136" spans="1:4" ht="20.25" x14ac:dyDescent="0.25">
      <c r="A136" s="56"/>
      <c r="B136" s="18"/>
      <c r="C136" s="24"/>
      <c r="D136" s="24"/>
    </row>
    <row r="137" spans="1:4" ht="20.25" x14ac:dyDescent="0.25">
      <c r="A137" s="56"/>
      <c r="B137" s="18"/>
      <c r="C137" s="24"/>
      <c r="D137" s="24"/>
    </row>
    <row r="138" spans="1:4" ht="20.25" x14ac:dyDescent="0.25">
      <c r="A138" s="56"/>
      <c r="B138" s="18"/>
      <c r="C138" s="24"/>
      <c r="D138" s="24"/>
    </row>
    <row r="139" spans="1:4" ht="20.25" x14ac:dyDescent="0.25">
      <c r="A139" s="56"/>
      <c r="B139" s="18"/>
      <c r="C139" s="24"/>
      <c r="D139" s="24"/>
    </row>
    <row r="140" spans="1:4" ht="20.25" x14ac:dyDescent="0.25">
      <c r="A140" s="56"/>
      <c r="B140" s="18"/>
      <c r="C140" s="24"/>
      <c r="D140" s="24"/>
    </row>
    <row r="141" spans="1:4" ht="20.25" x14ac:dyDescent="0.25">
      <c r="A141" s="56"/>
      <c r="B141" s="18"/>
      <c r="C141" s="24"/>
      <c r="D141" s="24"/>
    </row>
    <row r="142" spans="1:4" ht="20.25" x14ac:dyDescent="0.25">
      <c r="A142" s="56"/>
      <c r="B142" s="18"/>
      <c r="C142" s="24"/>
      <c r="D142" s="24"/>
    </row>
    <row r="143" spans="1:4" ht="20.25" x14ac:dyDescent="0.25">
      <c r="A143" s="56"/>
      <c r="B143" s="18"/>
      <c r="C143" s="24"/>
      <c r="D143" s="24"/>
    </row>
    <row r="144" spans="1:4" ht="20.25" x14ac:dyDescent="0.25">
      <c r="A144" s="56"/>
      <c r="B144" s="18"/>
      <c r="C144" s="24"/>
      <c r="D144" s="24"/>
    </row>
    <row r="145" spans="1:4" ht="20.25" x14ac:dyDescent="0.25">
      <c r="A145" s="56"/>
      <c r="B145" s="18"/>
      <c r="C145" s="24"/>
      <c r="D145" s="24"/>
    </row>
    <row r="146" spans="1:4" ht="20.25" x14ac:dyDescent="0.25">
      <c r="A146" s="56"/>
      <c r="B146" s="18"/>
      <c r="C146" s="24"/>
      <c r="D146" s="24"/>
    </row>
    <row r="147" spans="1:4" ht="20.25" x14ac:dyDescent="0.25">
      <c r="A147" s="56"/>
      <c r="B147" s="18"/>
      <c r="C147" s="24"/>
      <c r="D147" s="24"/>
    </row>
    <row r="148" spans="1:4" ht="20.25" x14ac:dyDescent="0.25">
      <c r="A148" s="56"/>
      <c r="B148" s="18"/>
      <c r="C148" s="24"/>
      <c r="D148" s="24"/>
    </row>
    <row r="149" spans="1:4" ht="20.25" x14ac:dyDescent="0.25">
      <c r="A149" s="56"/>
      <c r="B149" s="18"/>
      <c r="C149" s="24"/>
      <c r="D149" s="24"/>
    </row>
    <row r="150" spans="1:4" ht="20.25" x14ac:dyDescent="0.25">
      <c r="A150" s="56"/>
      <c r="B150" s="18"/>
      <c r="C150" s="24"/>
      <c r="D150" s="24"/>
    </row>
    <row r="151" spans="1:4" ht="20.25" x14ac:dyDescent="0.25">
      <c r="A151" s="56"/>
      <c r="B151" s="18"/>
      <c r="C151" s="24"/>
      <c r="D151" s="24"/>
    </row>
    <row r="152" spans="1:4" ht="20.25" x14ac:dyDescent="0.25">
      <c r="A152" s="56"/>
      <c r="B152" s="18"/>
      <c r="C152" s="24"/>
      <c r="D152" s="24"/>
    </row>
    <row r="153" spans="1:4" ht="20.25" x14ac:dyDescent="0.25">
      <c r="A153" s="56"/>
      <c r="B153" s="18"/>
      <c r="C153" s="24"/>
      <c r="D153" s="24"/>
    </row>
    <row r="154" spans="1:4" ht="20.25" x14ac:dyDescent="0.25">
      <c r="A154" s="56"/>
      <c r="B154" s="18"/>
      <c r="C154" s="24"/>
      <c r="D154" s="24"/>
    </row>
    <row r="155" spans="1:4" ht="20.25" x14ac:dyDescent="0.25">
      <c r="A155" s="56"/>
      <c r="B155" s="18"/>
      <c r="C155" s="24"/>
      <c r="D155" s="24"/>
    </row>
    <row r="156" spans="1:4" ht="20.25" x14ac:dyDescent="0.25">
      <c r="A156" s="56"/>
      <c r="B156" s="18"/>
      <c r="C156" s="24"/>
      <c r="D156" s="24"/>
    </row>
    <row r="157" spans="1:4" ht="20.25" x14ac:dyDescent="0.25">
      <c r="A157" s="56"/>
      <c r="B157" s="18"/>
      <c r="C157" s="24"/>
      <c r="D157" s="24"/>
    </row>
    <row r="158" spans="1:4" ht="20.25" x14ac:dyDescent="0.25">
      <c r="A158" s="56"/>
      <c r="B158" s="18"/>
      <c r="C158" s="24"/>
      <c r="D158" s="24"/>
    </row>
    <row r="159" spans="1:4" ht="20.25" x14ac:dyDescent="0.25">
      <c r="A159" s="56"/>
      <c r="B159" s="18"/>
      <c r="C159" s="24"/>
      <c r="D159" s="24"/>
    </row>
    <row r="160" spans="1:4" ht="20.25" x14ac:dyDescent="0.25">
      <c r="A160" s="56"/>
      <c r="B160" s="18"/>
      <c r="C160" s="24"/>
      <c r="D160" s="24"/>
    </row>
    <row r="161" spans="1:4" ht="20.25" x14ac:dyDescent="0.25">
      <c r="A161" s="56"/>
      <c r="B161" s="18"/>
      <c r="C161" s="24"/>
      <c r="D161" s="24"/>
    </row>
    <row r="162" spans="1:4" ht="20.25" x14ac:dyDescent="0.25">
      <c r="A162" s="56"/>
      <c r="B162" s="18"/>
      <c r="C162" s="24"/>
      <c r="D162" s="24"/>
    </row>
    <row r="163" spans="1:4" ht="20.25" x14ac:dyDescent="0.25">
      <c r="A163" s="56"/>
      <c r="B163" s="18"/>
      <c r="C163" s="24"/>
      <c r="D163" s="24"/>
    </row>
    <row r="164" spans="1:4" ht="20.25" x14ac:dyDescent="0.25">
      <c r="A164" s="56"/>
      <c r="B164" s="18"/>
      <c r="C164" s="24"/>
      <c r="D164" s="24"/>
    </row>
    <row r="165" spans="1:4" ht="20.25" x14ac:dyDescent="0.25">
      <c r="A165" s="56"/>
      <c r="B165" s="18"/>
      <c r="C165" s="24"/>
      <c r="D165" s="24"/>
    </row>
    <row r="166" spans="1:4" ht="20.25" x14ac:dyDescent="0.25">
      <c r="A166" s="56"/>
      <c r="B166" s="18"/>
      <c r="C166" s="24"/>
      <c r="D166" s="24"/>
    </row>
    <row r="167" spans="1:4" ht="20.25" x14ac:dyDescent="0.25">
      <c r="A167" s="56"/>
      <c r="B167" s="18"/>
      <c r="C167" s="24"/>
      <c r="D167" s="24"/>
    </row>
    <row r="168" spans="1:4" ht="20.25" x14ac:dyDescent="0.25">
      <c r="A168" s="56"/>
      <c r="B168" s="18"/>
      <c r="C168" s="24"/>
      <c r="D168" s="24"/>
    </row>
    <row r="169" spans="1:4" ht="20.25" x14ac:dyDescent="0.25">
      <c r="A169" s="56"/>
      <c r="B169" s="18"/>
      <c r="C169" s="24"/>
      <c r="D169" s="24"/>
    </row>
    <row r="170" spans="1:4" ht="20.25" x14ac:dyDescent="0.25">
      <c r="A170" s="56"/>
      <c r="B170" s="18"/>
      <c r="C170" s="24"/>
      <c r="D170" s="24"/>
    </row>
    <row r="171" spans="1:4" ht="20.25" x14ac:dyDescent="0.25">
      <c r="A171" s="56"/>
      <c r="B171" s="18"/>
      <c r="C171" s="24"/>
      <c r="D171" s="24"/>
    </row>
    <row r="172" spans="1:4" ht="20.25" x14ac:dyDescent="0.25">
      <c r="A172" s="56"/>
      <c r="B172" s="18"/>
      <c r="C172" s="24"/>
      <c r="D172" s="24"/>
    </row>
    <row r="173" spans="1:4" ht="20.25" x14ac:dyDescent="0.25">
      <c r="A173" s="56"/>
      <c r="B173" s="18"/>
      <c r="C173" s="24"/>
      <c r="D173" s="24"/>
    </row>
    <row r="174" spans="1:4" ht="20.25" x14ac:dyDescent="0.25">
      <c r="A174" s="56"/>
      <c r="B174" s="18"/>
      <c r="C174" s="24"/>
      <c r="D174" s="24"/>
    </row>
    <row r="175" spans="1:4" ht="20.25" x14ac:dyDescent="0.25">
      <c r="A175" s="56"/>
      <c r="B175" s="18"/>
      <c r="C175" s="24"/>
      <c r="D175" s="24"/>
    </row>
    <row r="176" spans="1:4" ht="20.25" x14ac:dyDescent="0.25">
      <c r="A176" s="56"/>
      <c r="B176" s="18"/>
      <c r="C176" s="24"/>
      <c r="D176" s="24"/>
    </row>
    <row r="177" spans="1:4" ht="20.25" x14ac:dyDescent="0.25">
      <c r="A177" s="56"/>
      <c r="B177" s="18"/>
      <c r="C177" s="24"/>
      <c r="D177" s="24"/>
    </row>
    <row r="178" spans="1:4" ht="20.25" x14ac:dyDescent="0.25">
      <c r="A178" s="56"/>
      <c r="B178" s="18"/>
      <c r="C178" s="24"/>
      <c r="D178" s="24"/>
    </row>
    <row r="179" spans="1:4" ht="20.25" x14ac:dyDescent="0.25">
      <c r="A179" s="56"/>
      <c r="B179" s="18"/>
      <c r="C179" s="24"/>
      <c r="D179" s="24"/>
    </row>
    <row r="180" spans="1:4" ht="20.25" x14ac:dyDescent="0.25">
      <c r="A180" s="56"/>
      <c r="B180" s="18"/>
      <c r="C180" s="24"/>
      <c r="D180" s="24"/>
    </row>
    <row r="181" spans="1:4" ht="20.25" x14ac:dyDescent="0.25">
      <c r="A181" s="56"/>
      <c r="B181" s="18"/>
      <c r="C181" s="24"/>
      <c r="D181" s="24"/>
    </row>
    <row r="182" spans="1:4" ht="20.25" x14ac:dyDescent="0.25">
      <c r="A182" s="56"/>
      <c r="B182" s="18"/>
      <c r="C182" s="24"/>
      <c r="D182" s="24"/>
    </row>
    <row r="183" spans="1:4" ht="20.25" x14ac:dyDescent="0.25">
      <c r="A183" s="56"/>
      <c r="B183" s="18"/>
      <c r="C183" s="24"/>
      <c r="D183" s="24"/>
    </row>
    <row r="184" spans="1:4" ht="20.25" x14ac:dyDescent="0.25">
      <c r="A184" s="56"/>
      <c r="B184" s="18"/>
      <c r="C184" s="24"/>
      <c r="D184" s="24"/>
    </row>
    <row r="185" spans="1:4" ht="20.25" x14ac:dyDescent="0.25">
      <c r="A185" s="56"/>
      <c r="B185" s="18"/>
      <c r="C185" s="24"/>
      <c r="D185" s="24"/>
    </row>
    <row r="186" spans="1:4" ht="20.25" x14ac:dyDescent="0.25">
      <c r="A186" s="56"/>
      <c r="B186" s="18"/>
      <c r="C186" s="24"/>
      <c r="D186" s="24"/>
    </row>
    <row r="187" spans="1:4" ht="20.25" x14ac:dyDescent="0.25">
      <c r="A187" s="56"/>
      <c r="B187" s="18"/>
      <c r="C187" s="24"/>
      <c r="D187" s="24"/>
    </row>
    <row r="188" spans="1:4" ht="20.25" x14ac:dyDescent="0.25">
      <c r="A188" s="56"/>
      <c r="B188" s="18"/>
      <c r="C188" s="24"/>
      <c r="D188" s="24"/>
    </row>
    <row r="189" spans="1:4" ht="20.25" x14ac:dyDescent="0.25">
      <c r="A189" s="56"/>
      <c r="B189" s="18"/>
      <c r="C189" s="24"/>
      <c r="D189" s="24"/>
    </row>
    <row r="190" spans="1:4" ht="20.25" x14ac:dyDescent="0.25">
      <c r="A190" s="56"/>
      <c r="B190" s="18"/>
      <c r="C190" s="24"/>
      <c r="D190" s="24"/>
    </row>
    <row r="191" spans="1:4" ht="20.25" x14ac:dyDescent="0.25">
      <c r="A191" s="56"/>
      <c r="B191" s="18"/>
      <c r="C191" s="24"/>
      <c r="D191" s="24"/>
    </row>
    <row r="192" spans="1:4" ht="20.25" x14ac:dyDescent="0.25">
      <c r="A192" s="56"/>
      <c r="B192" s="18"/>
      <c r="C192" s="24"/>
      <c r="D192" s="24"/>
    </row>
    <row r="193" spans="1:4" ht="20.25" x14ac:dyDescent="0.25">
      <c r="A193" s="56"/>
      <c r="B193" s="18"/>
      <c r="C193" s="24"/>
      <c r="D193" s="24"/>
    </row>
    <row r="194" spans="1:4" ht="20.25" x14ac:dyDescent="0.25">
      <c r="A194" s="56"/>
      <c r="B194" s="18"/>
      <c r="C194" s="24"/>
      <c r="D194" s="24"/>
    </row>
    <row r="195" spans="1:4" ht="20.25" x14ac:dyDescent="0.25">
      <c r="A195" s="56"/>
      <c r="B195" s="18"/>
      <c r="C195" s="24"/>
      <c r="D195" s="24"/>
    </row>
    <row r="196" spans="1:4" ht="20.25" x14ac:dyDescent="0.25">
      <c r="A196" s="56"/>
      <c r="B196" s="18"/>
      <c r="C196" s="24"/>
      <c r="D196" s="24"/>
    </row>
    <row r="197" spans="1:4" ht="20.25" x14ac:dyDescent="0.25">
      <c r="A197" s="56"/>
      <c r="B197" s="18"/>
      <c r="C197" s="24"/>
      <c r="D197" s="24"/>
    </row>
    <row r="198" spans="1:4" ht="20.25" x14ac:dyDescent="0.25">
      <c r="A198" s="56"/>
      <c r="B198" s="18"/>
      <c r="C198" s="24"/>
      <c r="D198" s="24"/>
    </row>
    <row r="199" spans="1:4" ht="20.25" x14ac:dyDescent="0.25">
      <c r="A199" s="56"/>
      <c r="B199" s="18"/>
      <c r="C199" s="24"/>
      <c r="D199" s="24"/>
    </row>
    <row r="200" spans="1:4" ht="20.25" x14ac:dyDescent="0.25">
      <c r="A200" s="56"/>
      <c r="B200" s="18"/>
      <c r="C200" s="24"/>
      <c r="D200" s="24"/>
    </row>
    <row r="201" spans="1:4" ht="20.25" x14ac:dyDescent="0.25">
      <c r="A201" s="56"/>
      <c r="B201" s="18"/>
      <c r="C201" s="24"/>
      <c r="D201" s="24"/>
    </row>
    <row r="202" spans="1:4" ht="20.25" x14ac:dyDescent="0.25">
      <c r="A202" s="56"/>
      <c r="B202" s="18"/>
      <c r="C202" s="24"/>
      <c r="D202" s="24"/>
    </row>
    <row r="203" spans="1:4" ht="20.25" x14ac:dyDescent="0.25">
      <c r="A203" s="56"/>
      <c r="B203" s="18"/>
      <c r="C203" s="24"/>
      <c r="D203" s="24"/>
    </row>
    <row r="204" spans="1:4" ht="20.25" x14ac:dyDescent="0.25">
      <c r="A204" s="56"/>
      <c r="B204" s="18"/>
      <c r="C204" s="24"/>
      <c r="D204" s="24"/>
    </row>
    <row r="205" spans="1:4" ht="20.25" x14ac:dyDescent="0.25">
      <c r="A205" s="56"/>
      <c r="B205" s="18"/>
      <c r="C205" s="24"/>
      <c r="D205" s="24"/>
    </row>
    <row r="206" spans="1:4" ht="20.25" x14ac:dyDescent="0.25">
      <c r="A206" s="56"/>
      <c r="B206" s="18"/>
      <c r="C206" s="24"/>
      <c r="D206" s="24"/>
    </row>
    <row r="207" spans="1:4" ht="20.25" x14ac:dyDescent="0.25">
      <c r="A207" s="56"/>
      <c r="B207" s="18"/>
      <c r="C207" s="24"/>
      <c r="D207" s="24"/>
    </row>
    <row r="208" spans="1:4" x14ac:dyDescent="0.25">
      <c r="A208" s="36"/>
      <c r="B208" s="18"/>
      <c r="C208" s="18"/>
      <c r="D208" s="18"/>
    </row>
    <row r="209" spans="1:8" ht="20.25" x14ac:dyDescent="0.25">
      <c r="A209" s="36"/>
      <c r="B209" s="20" t="s">
        <v>74</v>
      </c>
      <c r="C209" s="20" t="s">
        <v>119</v>
      </c>
      <c r="D209" s="23" t="s">
        <v>74</v>
      </c>
      <c r="E209" s="23" t="s">
        <v>119</v>
      </c>
    </row>
    <row r="210" spans="1:8" ht="21" x14ac:dyDescent="0.35">
      <c r="A210" s="36"/>
      <c r="B210" s="21" t="s">
        <v>76</v>
      </c>
      <c r="C210" s="21" t="s">
        <v>45</v>
      </c>
      <c r="D210" t="s">
        <v>76</v>
      </c>
      <c r="F210" t="str">
        <f t="shared" ref="F210:F221" si="0">IF(NOT(ISBLANK(D210)),D210,IF(NOT(ISBLANK(E210))," "&amp;E210,FALSE))</f>
        <v>Afectación Económica o presupuestal</v>
      </c>
      <c r="G210" t="s">
        <v>76</v>
      </c>
      <c r="H210" t="str">
        <f>IF(NOT(ISERROR(MATCH(G210,_xlfn.ANCHORARRAY(B221),0))),F223&amp;"Por favor no seleccionar los criterios de impacto",G210)</f>
        <v>❌Por favor no seleccionar los criterios de impacto</v>
      </c>
    </row>
    <row r="211" spans="1:8" ht="21" x14ac:dyDescent="0.35">
      <c r="A211" s="36"/>
      <c r="B211" s="21" t="s">
        <v>76</v>
      </c>
      <c r="C211" s="21" t="s">
        <v>79</v>
      </c>
      <c r="E211" t="s">
        <v>45</v>
      </c>
      <c r="F211" t="str">
        <f t="shared" si="0"/>
        <v xml:space="preserve"> Afectación menor a 10 SMLMV .</v>
      </c>
    </row>
    <row r="212" spans="1:8" ht="21" x14ac:dyDescent="0.35">
      <c r="A212" s="36"/>
      <c r="B212" s="21" t="s">
        <v>76</v>
      </c>
      <c r="C212" s="21" t="s">
        <v>80</v>
      </c>
      <c r="E212" t="s">
        <v>79</v>
      </c>
      <c r="F212" t="str">
        <f t="shared" si="0"/>
        <v xml:space="preserve"> Entre 10 y 50 SMLMV </v>
      </c>
    </row>
    <row r="213" spans="1:8" ht="21" x14ac:dyDescent="0.35">
      <c r="A213" s="36"/>
      <c r="B213" s="21" t="s">
        <v>76</v>
      </c>
      <c r="C213" s="21" t="s">
        <v>81</v>
      </c>
      <c r="E213" t="s">
        <v>80</v>
      </c>
      <c r="F213" t="str">
        <f t="shared" si="0"/>
        <v xml:space="preserve"> Entre 50 y 100 SMLMV </v>
      </c>
    </row>
    <row r="214" spans="1:8" ht="21" x14ac:dyDescent="0.35">
      <c r="A214" s="36"/>
      <c r="B214" s="21" t="s">
        <v>76</v>
      </c>
      <c r="C214" s="21" t="s">
        <v>82</v>
      </c>
      <c r="E214" t="s">
        <v>81</v>
      </c>
      <c r="F214" t="str">
        <f t="shared" si="0"/>
        <v xml:space="preserve"> Entre 100 y 500 SMLMV </v>
      </c>
    </row>
    <row r="215" spans="1:8" ht="21" x14ac:dyDescent="0.35">
      <c r="A215" s="36"/>
      <c r="B215" s="21" t="s">
        <v>44</v>
      </c>
      <c r="C215" s="21" t="s">
        <v>83</v>
      </c>
      <c r="E215" t="s">
        <v>82</v>
      </c>
      <c r="F215" t="str">
        <f t="shared" si="0"/>
        <v xml:space="preserve"> Mayor a 500 SMLMV </v>
      </c>
    </row>
    <row r="216" spans="1:8" ht="21" x14ac:dyDescent="0.35">
      <c r="A216" s="36"/>
      <c r="B216" s="21" t="s">
        <v>44</v>
      </c>
      <c r="C216" s="21" t="s">
        <v>208</v>
      </c>
      <c r="D216" t="s">
        <v>44</v>
      </c>
      <c r="F216" t="str">
        <f t="shared" si="0"/>
        <v>Pérdida Reputacional</v>
      </c>
    </row>
    <row r="217" spans="1:8" ht="21" x14ac:dyDescent="0.35">
      <c r="A217" s="36"/>
      <c r="B217" s="21" t="s">
        <v>44</v>
      </c>
      <c r="C217" s="21" t="s">
        <v>84</v>
      </c>
      <c r="E217" t="s">
        <v>83</v>
      </c>
      <c r="F217" t="str">
        <f t="shared" si="0"/>
        <v xml:space="preserve"> El riesgo afecta la imagen de alguna área de la organización</v>
      </c>
    </row>
    <row r="218" spans="1:8" ht="21" x14ac:dyDescent="0.35">
      <c r="A218" s="36"/>
      <c r="B218" s="21" t="s">
        <v>44</v>
      </c>
      <c r="C218" s="21" t="s">
        <v>210</v>
      </c>
      <c r="E218" t="s">
        <v>208</v>
      </c>
      <c r="F218" t="str">
        <f t="shared" si="0"/>
        <v xml:space="preserve"> El riesgo afecta la imagen de la entidad internamente, de conocimiento general, nivel interno, de junta directiva y accionistas y/o de proveedores</v>
      </c>
    </row>
    <row r="219" spans="1:8" ht="21" x14ac:dyDescent="0.35">
      <c r="A219" s="36"/>
      <c r="B219" s="21" t="s">
        <v>44</v>
      </c>
      <c r="C219" s="21" t="s">
        <v>102</v>
      </c>
      <c r="E219" t="s">
        <v>84</v>
      </c>
      <c r="F219" t="str">
        <f t="shared" si="0"/>
        <v xml:space="preserve"> El riesgo afecta la imagen de la entidad con algunos usuarios de relevancia frente al logro de los objetivos</v>
      </c>
    </row>
    <row r="220" spans="1:8" x14ac:dyDescent="0.25">
      <c r="A220" s="36"/>
      <c r="B220" s="22"/>
      <c r="C220" s="22"/>
      <c r="E220" t="s">
        <v>210</v>
      </c>
      <c r="F220" t="str">
        <f t="shared" si="0"/>
        <v xml:space="preserve"> El riesgo afecta la imagen de la entidad con efecto publicitario sostenido a nivel de sector administrativo, nivel departamental o municipal</v>
      </c>
    </row>
    <row r="221" spans="1:8" x14ac:dyDescent="0.25">
      <c r="A221" s="36"/>
      <c r="B221" s="22" t="str">
        <f t="array" ref="B221:B223">_xlfn.UNIQUE(Tabla1[[#All],[Criterios]])</f>
        <v>Criterios</v>
      </c>
      <c r="C221" s="22"/>
      <c r="E221" t="s">
        <v>102</v>
      </c>
      <c r="F221" t="str">
        <f t="shared" si="0"/>
        <v xml:space="preserve"> El riesgo afecta la imagen de la entidad a nivel nacional, con efecto publicitarios sostenible a nivel país</v>
      </c>
    </row>
    <row r="222" spans="1:8" x14ac:dyDescent="0.25">
      <c r="A222" s="36"/>
      <c r="B222" s="22" t="str">
        <v>Afectación Económica o presupuestal</v>
      </c>
      <c r="C222" s="22"/>
    </row>
    <row r="223" spans="1:8" x14ac:dyDescent="0.25">
      <c r="B223" s="22" t="str">
        <v>Pérdida Reputacional</v>
      </c>
      <c r="C223" s="22"/>
      <c r="F223" s="25" t="s">
        <v>120</v>
      </c>
    </row>
    <row r="224" spans="1:8" x14ac:dyDescent="0.25">
      <c r="B224" s="17"/>
      <c r="C224" s="17"/>
      <c r="F224" s="25" t="s">
        <v>121</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2578125" defaultRowHeight="12.75" x14ac:dyDescent="0.2"/>
  <cols>
    <col min="1" max="2" width="14.42578125" style="41"/>
    <col min="3" max="3" width="17" style="41" customWidth="1"/>
    <col min="4" max="4" width="14.42578125" style="41"/>
    <col min="5" max="5" width="46" style="41" customWidth="1"/>
    <col min="6" max="16384" width="14.42578125" style="41"/>
  </cols>
  <sheetData>
    <row r="1" spans="2:6" ht="24" customHeight="1" thickBot="1" x14ac:dyDescent="0.25">
      <c r="B1" s="405" t="s">
        <v>65</v>
      </c>
      <c r="C1" s="406"/>
      <c r="D1" s="406"/>
      <c r="E1" s="406"/>
      <c r="F1" s="407"/>
    </row>
    <row r="2" spans="2:6" ht="16.5" thickBot="1" x14ac:dyDescent="0.3">
      <c r="B2" s="42"/>
      <c r="C2" s="42"/>
      <c r="D2" s="42"/>
      <c r="E2" s="42"/>
      <c r="F2" s="42"/>
    </row>
    <row r="3" spans="2:6" ht="16.5" thickBot="1" x14ac:dyDescent="0.25">
      <c r="B3" s="409" t="s">
        <v>51</v>
      </c>
      <c r="C3" s="410"/>
      <c r="D3" s="410"/>
      <c r="E3" s="54" t="s">
        <v>52</v>
      </c>
      <c r="F3" s="55" t="s">
        <v>53</v>
      </c>
    </row>
    <row r="4" spans="2:6" ht="31.5" x14ac:dyDescent="0.2">
      <c r="B4" s="411" t="s">
        <v>54</v>
      </c>
      <c r="C4" s="413" t="s">
        <v>11</v>
      </c>
      <c r="D4" s="43" t="s">
        <v>12</v>
      </c>
      <c r="E4" s="44" t="s">
        <v>55</v>
      </c>
      <c r="F4" s="45">
        <v>0.25</v>
      </c>
    </row>
    <row r="5" spans="2:6" ht="47.25" x14ac:dyDescent="0.2">
      <c r="B5" s="412"/>
      <c r="C5" s="414"/>
      <c r="D5" s="46" t="s">
        <v>13</v>
      </c>
      <c r="E5" s="47" t="s">
        <v>56</v>
      </c>
      <c r="F5" s="48">
        <v>0.15</v>
      </c>
    </row>
    <row r="6" spans="2:6" ht="47.25" x14ac:dyDescent="0.2">
      <c r="B6" s="412"/>
      <c r="C6" s="414"/>
      <c r="D6" s="46" t="s">
        <v>14</v>
      </c>
      <c r="E6" s="47" t="s">
        <v>57</v>
      </c>
      <c r="F6" s="48">
        <v>0.1</v>
      </c>
    </row>
    <row r="7" spans="2:6" ht="63" x14ac:dyDescent="0.2">
      <c r="B7" s="412"/>
      <c r="C7" s="414" t="s">
        <v>15</v>
      </c>
      <c r="D7" s="46" t="s">
        <v>9</v>
      </c>
      <c r="E7" s="47" t="s">
        <v>58</v>
      </c>
      <c r="F7" s="48">
        <v>0.25</v>
      </c>
    </row>
    <row r="8" spans="2:6" ht="31.5" x14ac:dyDescent="0.2">
      <c r="B8" s="412"/>
      <c r="C8" s="414"/>
      <c r="D8" s="46" t="s">
        <v>8</v>
      </c>
      <c r="E8" s="47" t="s">
        <v>59</v>
      </c>
      <c r="F8" s="48">
        <v>0.15</v>
      </c>
    </row>
    <row r="9" spans="2:6" ht="47.25" x14ac:dyDescent="0.2">
      <c r="B9" s="412" t="s">
        <v>126</v>
      </c>
      <c r="C9" s="414" t="s">
        <v>16</v>
      </c>
      <c r="D9" s="46" t="s">
        <v>17</v>
      </c>
      <c r="E9" s="47" t="s">
        <v>60</v>
      </c>
      <c r="F9" s="49" t="s">
        <v>61</v>
      </c>
    </row>
    <row r="10" spans="2:6" ht="63" x14ac:dyDescent="0.2">
      <c r="B10" s="412"/>
      <c r="C10" s="414"/>
      <c r="D10" s="46" t="s">
        <v>18</v>
      </c>
      <c r="E10" s="47" t="s">
        <v>62</v>
      </c>
      <c r="F10" s="49" t="s">
        <v>61</v>
      </c>
    </row>
    <row r="11" spans="2:6" ht="47.25" x14ac:dyDescent="0.2">
      <c r="B11" s="412"/>
      <c r="C11" s="414" t="s">
        <v>19</v>
      </c>
      <c r="D11" s="46" t="s">
        <v>20</v>
      </c>
      <c r="E11" s="47" t="s">
        <v>63</v>
      </c>
      <c r="F11" s="49" t="s">
        <v>61</v>
      </c>
    </row>
    <row r="12" spans="2:6" ht="47.25" x14ac:dyDescent="0.2">
      <c r="B12" s="412"/>
      <c r="C12" s="414"/>
      <c r="D12" s="46" t="s">
        <v>21</v>
      </c>
      <c r="E12" s="47" t="s">
        <v>64</v>
      </c>
      <c r="F12" s="49" t="s">
        <v>61</v>
      </c>
    </row>
    <row r="13" spans="2:6" ht="31.5" x14ac:dyDescent="0.2">
      <c r="B13" s="412"/>
      <c r="C13" s="414" t="s">
        <v>22</v>
      </c>
      <c r="D13" s="46" t="s">
        <v>103</v>
      </c>
      <c r="E13" s="47" t="s">
        <v>106</v>
      </c>
      <c r="F13" s="49" t="s">
        <v>61</v>
      </c>
    </row>
    <row r="14" spans="2:6" ht="32.25" thickBot="1" x14ac:dyDescent="0.25">
      <c r="B14" s="415"/>
      <c r="C14" s="416"/>
      <c r="D14" s="50" t="s">
        <v>104</v>
      </c>
      <c r="E14" s="51" t="s">
        <v>105</v>
      </c>
      <c r="F14" s="52" t="s">
        <v>61</v>
      </c>
    </row>
    <row r="15" spans="2:6" ht="49.5" customHeight="1" x14ac:dyDescent="0.2">
      <c r="B15" s="408" t="s">
        <v>123</v>
      </c>
      <c r="C15" s="408"/>
      <c r="D15" s="408"/>
      <c r="E15" s="408"/>
      <c r="F15" s="408"/>
    </row>
    <row r="16" spans="2:6" ht="27" customHeight="1" x14ac:dyDescent="0.25">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28</v>
      </c>
      <c r="E2" t="s">
        <v>112</v>
      </c>
    </row>
    <row r="3" spans="2:5" x14ac:dyDescent="0.25">
      <c r="B3" t="s">
        <v>29</v>
      </c>
      <c r="E3" t="s">
        <v>111</v>
      </c>
    </row>
    <row r="4" spans="2:5" x14ac:dyDescent="0.25">
      <c r="B4" t="s">
        <v>116</v>
      </c>
      <c r="E4" t="s">
        <v>113</v>
      </c>
    </row>
    <row r="5" spans="2:5" x14ac:dyDescent="0.25">
      <c r="B5" t="s">
        <v>115</v>
      </c>
    </row>
    <row r="8" spans="2:5" x14ac:dyDescent="0.25">
      <c r="B8" t="s">
        <v>212</v>
      </c>
    </row>
    <row r="9" spans="2:5" x14ac:dyDescent="0.25">
      <c r="B9" t="s">
        <v>32</v>
      </c>
    </row>
    <row r="10" spans="2:5" x14ac:dyDescent="0.25">
      <c r="B10" t="s">
        <v>33</v>
      </c>
    </row>
    <row r="13" spans="2:5" x14ac:dyDescent="0.25">
      <c r="B13" t="s">
        <v>190</v>
      </c>
    </row>
    <row r="14" spans="2:5" x14ac:dyDescent="0.25">
      <c r="B14" t="s">
        <v>189</v>
      </c>
    </row>
    <row r="15" spans="2:5" x14ac:dyDescent="0.25">
      <c r="B15" t="s">
        <v>191</v>
      </c>
    </row>
    <row r="16" spans="2:5" x14ac:dyDescent="0.25">
      <c r="B16" t="s">
        <v>107</v>
      </c>
    </row>
    <row r="17" spans="2:2" x14ac:dyDescent="0.25">
      <c r="B17" t="s">
        <v>108</v>
      </c>
    </row>
    <row r="18" spans="2:2" x14ac:dyDescent="0.25">
      <c r="B18" t="s">
        <v>109</v>
      </c>
    </row>
    <row r="19" spans="2:2" x14ac:dyDescent="0.25">
      <c r="B19" t="s">
        <v>110</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4" customWidth="1"/>
    <col min="2" max="16384" width="11.42578125" style="4"/>
  </cols>
  <sheetData>
    <row r="3" spans="1:1" x14ac:dyDescent="0.2">
      <c r="A3" s="5" t="s">
        <v>12</v>
      </c>
    </row>
    <row r="4" spans="1:1" x14ac:dyDescent="0.2">
      <c r="A4" s="5" t="s">
        <v>13</v>
      </c>
    </row>
    <row r="5" spans="1:1" x14ac:dyDescent="0.2">
      <c r="A5" s="5" t="s">
        <v>14</v>
      </c>
    </row>
    <row r="6" spans="1:1" x14ac:dyDescent="0.2">
      <c r="A6" s="5" t="s">
        <v>9</v>
      </c>
    </row>
    <row r="7" spans="1:1" x14ac:dyDescent="0.2">
      <c r="A7" s="5" t="s">
        <v>8</v>
      </c>
    </row>
    <row r="8" spans="1:1" x14ac:dyDescent="0.2">
      <c r="A8" s="5" t="s">
        <v>17</v>
      </c>
    </row>
    <row r="9" spans="1:1" x14ac:dyDescent="0.2">
      <c r="A9" s="5" t="s">
        <v>18</v>
      </c>
    </row>
    <row r="10" spans="1:1" x14ac:dyDescent="0.2">
      <c r="A10" s="5" t="s">
        <v>20</v>
      </c>
    </row>
    <row r="11" spans="1:1" x14ac:dyDescent="0.2">
      <c r="A11" s="5" t="s">
        <v>21</v>
      </c>
    </row>
    <row r="12" spans="1:1" x14ac:dyDescent="0.2">
      <c r="A12" s="5" t="s">
        <v>23</v>
      </c>
    </row>
    <row r="13" spans="1:1" x14ac:dyDescent="0.2">
      <c r="A13" s="5" t="s">
        <v>24</v>
      </c>
    </row>
    <row r="14" spans="1:1" x14ac:dyDescent="0.2">
      <c r="A14" s="5" t="s">
        <v>25</v>
      </c>
    </row>
    <row r="16" spans="1:1" x14ac:dyDescent="0.2">
      <c r="A16" s="5" t="s">
        <v>27</v>
      </c>
    </row>
    <row r="17" spans="1:1" x14ac:dyDescent="0.2">
      <c r="A17" s="5" t="s">
        <v>28</v>
      </c>
    </row>
    <row r="18" spans="1:1" x14ac:dyDescent="0.2">
      <c r="A18" s="5" t="s">
        <v>29</v>
      </c>
    </row>
    <row r="20" spans="1:1" x14ac:dyDescent="0.2">
      <c r="A20" s="5" t="s">
        <v>32</v>
      </c>
    </row>
    <row r="21" spans="1:1" x14ac:dyDescent="0.2">
      <c r="A21" s="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Esperanza Peña Quintero</cp:lastModifiedBy>
  <cp:lastPrinted>2024-06-11T20:11:51Z</cp:lastPrinted>
  <dcterms:created xsi:type="dcterms:W3CDTF">2020-03-24T23:12:47Z</dcterms:created>
  <dcterms:modified xsi:type="dcterms:W3CDTF">2025-01-29T14:05:12Z</dcterms:modified>
</cp:coreProperties>
</file>